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4.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5.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6.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drawings/drawing7.xml" ContentType="application/vnd.openxmlformats-officedocument.drawing+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drawings/drawing8.xml" ContentType="application/vnd.openxmlformats-officedocument.drawing+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drawings/drawing9.xml" ContentType="application/vnd.openxmlformats-officedocument.drawing+xml"/>
  <Override PartName="/xl/ctrlProps/ctrlProp397.xml" ContentType="application/vnd.ms-excel.controlproperties+xml"/>
  <Override PartName="/xl/ctrlProps/ctrlProp398.xml" ContentType="application/vnd.ms-excel.controlproperties+xml"/>
  <Override PartName="/xl/drawings/drawing10.xml" ContentType="application/vnd.openxmlformats-officedocument.drawing+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drawings/drawing11.xml" ContentType="application/vnd.openxmlformats-officedocument.drawing+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drawings/drawing12.xml" ContentType="application/vnd.openxmlformats-officedocument.drawing+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drawings/drawing13.xml" ContentType="application/vnd.openxmlformats-officedocument.drawing+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drawings/drawing14.xml" ContentType="application/vnd.openxmlformats-officedocument.drawing+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drawings/drawing15.xml" ContentType="application/vnd.openxmlformats-officedocument.drawing+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drawings/drawing16.xml" ContentType="application/vnd.openxmlformats-officedocument.drawing+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drawings/drawing17.xml" ContentType="application/vnd.openxmlformats-officedocument.drawing+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drawings/drawing18.xml" ContentType="application/vnd.openxmlformats-officedocument.drawing+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drawings/drawing19.xml" ContentType="application/vnd.openxmlformats-officedocument.drawing+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drawings/drawing20.xml" ContentType="application/vnd.openxmlformats-officedocument.drawing+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drawings/drawing21.xml" ContentType="application/vnd.openxmlformats-officedocument.drawing+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drawings/drawing22.xml" ContentType="application/vnd.openxmlformats-officedocument.drawing+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trlProps/ctrlProp2237.xml" ContentType="application/vnd.ms-excel.controlproperties+xml"/>
  <Override PartName="/xl/ctrlProps/ctrlProp2238.xml" ContentType="application/vnd.ms-excel.controlproperties+xml"/>
  <Override PartName="/xl/ctrlProps/ctrlProp2239.xml" ContentType="application/vnd.ms-excel.controlproperties+xml"/>
  <Override PartName="/xl/ctrlProps/ctrlProp2240.xml" ContentType="application/vnd.ms-excel.controlproperties+xml"/>
  <Override PartName="/xl/ctrlProps/ctrlProp2241.xml" ContentType="application/vnd.ms-excel.controlproperties+xml"/>
  <Override PartName="/xl/ctrlProps/ctrlProp2242.xml" ContentType="application/vnd.ms-excel.controlproperties+xml"/>
  <Override PartName="/xl/ctrlProps/ctrlProp2243.xml" ContentType="application/vnd.ms-excel.controlproperties+xml"/>
  <Override PartName="/xl/ctrlProps/ctrlProp2244.xml" ContentType="application/vnd.ms-excel.controlproperties+xml"/>
  <Override PartName="/xl/ctrlProps/ctrlProp2245.xml" ContentType="application/vnd.ms-excel.controlproperties+xml"/>
  <Override PartName="/xl/ctrlProps/ctrlProp2246.xml" ContentType="application/vnd.ms-excel.controlproperties+xml"/>
  <Override PartName="/xl/ctrlProps/ctrlProp2247.xml" ContentType="application/vnd.ms-excel.controlproperties+xml"/>
  <Override PartName="/xl/ctrlProps/ctrlProp2248.xml" ContentType="application/vnd.ms-excel.controlproperties+xml"/>
  <Override PartName="/xl/ctrlProps/ctrlProp2249.xml" ContentType="application/vnd.ms-excel.controlproperties+xml"/>
  <Override PartName="/xl/ctrlProps/ctrlProp2250.xml" ContentType="application/vnd.ms-excel.controlproperties+xml"/>
  <Override PartName="/xl/ctrlProps/ctrlProp2251.xml" ContentType="application/vnd.ms-excel.controlproperties+xml"/>
  <Override PartName="/xl/ctrlProps/ctrlProp2252.xml" ContentType="application/vnd.ms-excel.controlproperties+xml"/>
  <Override PartName="/xl/ctrlProps/ctrlProp2253.xml" ContentType="application/vnd.ms-excel.controlproperties+xml"/>
  <Override PartName="/xl/ctrlProps/ctrlProp2254.xml" ContentType="application/vnd.ms-excel.controlproperties+xml"/>
  <Override PartName="/xl/ctrlProps/ctrlProp2255.xml" ContentType="application/vnd.ms-excel.controlproperties+xml"/>
  <Override PartName="/xl/ctrlProps/ctrlProp2256.xml" ContentType="application/vnd.ms-excel.controlproperties+xml"/>
  <Override PartName="/xl/ctrlProps/ctrlProp2257.xml" ContentType="application/vnd.ms-excel.controlproperties+xml"/>
  <Override PartName="/xl/ctrlProps/ctrlProp2258.xml" ContentType="application/vnd.ms-excel.controlproperties+xml"/>
  <Override PartName="/xl/ctrlProps/ctrlProp2259.xml" ContentType="application/vnd.ms-excel.controlproperties+xml"/>
  <Override PartName="/xl/ctrlProps/ctrlProp2260.xml" ContentType="application/vnd.ms-excel.controlproperties+xml"/>
  <Override PartName="/xl/ctrlProps/ctrlProp2261.xml" ContentType="application/vnd.ms-excel.controlproperties+xml"/>
  <Override PartName="/xl/ctrlProps/ctrlProp2262.xml" ContentType="application/vnd.ms-excel.controlproperties+xml"/>
  <Override PartName="/xl/ctrlProps/ctrlProp2263.xml" ContentType="application/vnd.ms-excel.controlproperties+xml"/>
  <Override PartName="/xl/ctrlProps/ctrlProp2264.xml" ContentType="application/vnd.ms-excel.controlproperties+xml"/>
  <Override PartName="/xl/ctrlProps/ctrlProp2265.xml" ContentType="application/vnd.ms-excel.controlproperties+xml"/>
  <Override PartName="/xl/ctrlProps/ctrlProp2266.xml" ContentType="application/vnd.ms-excel.controlproperties+xml"/>
  <Override PartName="/xl/ctrlProps/ctrlProp2267.xml" ContentType="application/vnd.ms-excel.controlproperties+xml"/>
  <Override PartName="/xl/ctrlProps/ctrlProp2268.xml" ContentType="application/vnd.ms-excel.controlproperties+xml"/>
  <Override PartName="/xl/ctrlProps/ctrlProp2269.xml" ContentType="application/vnd.ms-excel.controlproperties+xml"/>
  <Override PartName="/xl/ctrlProps/ctrlProp2270.xml" ContentType="application/vnd.ms-excel.controlproperties+xml"/>
  <Override PartName="/xl/ctrlProps/ctrlProp2271.xml" ContentType="application/vnd.ms-excel.controlproperties+xml"/>
  <Override PartName="/xl/ctrlProps/ctrlProp2272.xml" ContentType="application/vnd.ms-excel.controlproperties+xml"/>
  <Override PartName="/xl/ctrlProps/ctrlProp2273.xml" ContentType="application/vnd.ms-excel.controlproperties+xml"/>
  <Override PartName="/xl/ctrlProps/ctrlProp2274.xml" ContentType="application/vnd.ms-excel.controlproperties+xml"/>
  <Override PartName="/xl/ctrlProps/ctrlProp2275.xml" ContentType="application/vnd.ms-excel.controlproperties+xml"/>
  <Override PartName="/xl/ctrlProps/ctrlProp2276.xml" ContentType="application/vnd.ms-excel.controlproperties+xml"/>
  <Override PartName="/xl/ctrlProps/ctrlProp2277.xml" ContentType="application/vnd.ms-excel.controlproperties+xml"/>
  <Override PartName="/xl/ctrlProps/ctrlProp2278.xml" ContentType="application/vnd.ms-excel.controlproperties+xml"/>
  <Override PartName="/xl/ctrlProps/ctrlProp2279.xml" ContentType="application/vnd.ms-excel.controlproperties+xml"/>
  <Override PartName="/xl/ctrlProps/ctrlProp2280.xml" ContentType="application/vnd.ms-excel.controlproperties+xml"/>
  <Override PartName="/xl/ctrlProps/ctrlProp2281.xml" ContentType="application/vnd.ms-excel.controlproperties+xml"/>
  <Override PartName="/xl/ctrlProps/ctrlProp2282.xml" ContentType="application/vnd.ms-excel.controlproperties+xml"/>
  <Override PartName="/xl/ctrlProps/ctrlProp2283.xml" ContentType="application/vnd.ms-excel.controlproperties+xml"/>
  <Override PartName="/xl/ctrlProps/ctrlProp2284.xml" ContentType="application/vnd.ms-excel.controlproperties+xml"/>
  <Override PartName="/xl/ctrlProps/ctrlProp2285.xml" ContentType="application/vnd.ms-excel.controlproperties+xml"/>
  <Override PartName="/xl/ctrlProps/ctrlProp2286.xml" ContentType="application/vnd.ms-excel.controlproperties+xml"/>
  <Override PartName="/xl/ctrlProps/ctrlProp2287.xml" ContentType="application/vnd.ms-excel.controlproperties+xml"/>
  <Override PartName="/xl/ctrlProps/ctrlProp2288.xml" ContentType="application/vnd.ms-excel.controlproperties+xml"/>
  <Override PartName="/xl/ctrlProps/ctrlProp2289.xml" ContentType="application/vnd.ms-excel.controlproperties+xml"/>
  <Override PartName="/xl/ctrlProps/ctrlProp2290.xml" ContentType="application/vnd.ms-excel.controlproperties+xml"/>
  <Override PartName="/xl/ctrlProps/ctrlProp2291.xml" ContentType="application/vnd.ms-excel.controlproperties+xml"/>
  <Override PartName="/xl/ctrlProps/ctrlProp2292.xml" ContentType="application/vnd.ms-excel.controlproperties+xml"/>
  <Override PartName="/xl/ctrlProps/ctrlProp2293.xml" ContentType="application/vnd.ms-excel.controlproperties+xml"/>
  <Override PartName="/xl/ctrlProps/ctrlProp2294.xml" ContentType="application/vnd.ms-excel.controlproperties+xml"/>
  <Override PartName="/xl/ctrlProps/ctrlProp2295.xml" ContentType="application/vnd.ms-excel.controlproperties+xml"/>
  <Override PartName="/xl/ctrlProps/ctrlProp2296.xml" ContentType="application/vnd.ms-excel.controlproperties+xml"/>
  <Override PartName="/xl/ctrlProps/ctrlProp2297.xml" ContentType="application/vnd.ms-excel.controlproperties+xml"/>
  <Override PartName="/xl/ctrlProps/ctrlProp2298.xml" ContentType="application/vnd.ms-excel.controlproperties+xml"/>
  <Override PartName="/xl/ctrlProps/ctrlProp2299.xml" ContentType="application/vnd.ms-excel.controlproperties+xml"/>
  <Override PartName="/xl/ctrlProps/ctrlProp2300.xml" ContentType="application/vnd.ms-excel.controlproperties+xml"/>
  <Override PartName="/xl/ctrlProps/ctrlProp2301.xml" ContentType="application/vnd.ms-excel.controlproperties+xml"/>
  <Override PartName="/xl/ctrlProps/ctrlProp2302.xml" ContentType="application/vnd.ms-excel.controlproperties+xml"/>
  <Override PartName="/xl/ctrlProps/ctrlProp2303.xml" ContentType="application/vnd.ms-excel.controlproperties+xml"/>
  <Override PartName="/xl/ctrlProps/ctrlProp2304.xml" ContentType="application/vnd.ms-excel.controlproperties+xml"/>
  <Override PartName="/xl/ctrlProps/ctrlProp2305.xml" ContentType="application/vnd.ms-excel.controlproperties+xml"/>
  <Override PartName="/xl/ctrlProps/ctrlProp2306.xml" ContentType="application/vnd.ms-excel.controlproperties+xml"/>
  <Override PartName="/xl/ctrlProps/ctrlProp2307.xml" ContentType="application/vnd.ms-excel.controlproperties+xml"/>
  <Override PartName="/xl/ctrlProps/ctrlProp2308.xml" ContentType="application/vnd.ms-excel.controlproperties+xml"/>
  <Override PartName="/xl/ctrlProps/ctrlProp2309.xml" ContentType="application/vnd.ms-excel.controlproperties+xml"/>
  <Override PartName="/xl/ctrlProps/ctrlProp2310.xml" ContentType="application/vnd.ms-excel.controlproperties+xml"/>
  <Override PartName="/xl/ctrlProps/ctrlProp2311.xml" ContentType="application/vnd.ms-excel.controlproperties+xml"/>
  <Override PartName="/xl/ctrlProps/ctrlProp2312.xml" ContentType="application/vnd.ms-excel.controlproperties+xml"/>
  <Override PartName="/xl/ctrlProps/ctrlProp2313.xml" ContentType="application/vnd.ms-excel.controlproperties+xml"/>
  <Override PartName="/xl/ctrlProps/ctrlProp2314.xml" ContentType="application/vnd.ms-excel.controlproperties+xml"/>
  <Override PartName="/xl/ctrlProps/ctrlProp2315.xml" ContentType="application/vnd.ms-excel.controlproperties+xml"/>
  <Override PartName="/xl/ctrlProps/ctrlProp2316.xml" ContentType="application/vnd.ms-excel.controlproperties+xml"/>
  <Override PartName="/xl/ctrlProps/ctrlProp2317.xml" ContentType="application/vnd.ms-excel.controlproperties+xml"/>
  <Override PartName="/xl/ctrlProps/ctrlProp2318.xml" ContentType="application/vnd.ms-excel.controlproperties+xml"/>
  <Override PartName="/xl/ctrlProps/ctrlProp2319.xml" ContentType="application/vnd.ms-excel.controlproperties+xml"/>
  <Override PartName="/xl/ctrlProps/ctrlProp2320.xml" ContentType="application/vnd.ms-excel.controlproperties+xml"/>
  <Override PartName="/xl/ctrlProps/ctrlProp2321.xml" ContentType="application/vnd.ms-excel.controlproperties+xml"/>
  <Override PartName="/xl/ctrlProps/ctrlProp2322.xml" ContentType="application/vnd.ms-excel.controlproperties+xml"/>
  <Override PartName="/xl/ctrlProps/ctrlProp2323.xml" ContentType="application/vnd.ms-excel.controlproperties+xml"/>
  <Override PartName="/xl/ctrlProps/ctrlProp2324.xml" ContentType="application/vnd.ms-excel.controlproperties+xml"/>
  <Override PartName="/xl/ctrlProps/ctrlProp2325.xml" ContentType="application/vnd.ms-excel.controlproperties+xml"/>
  <Override PartName="/xl/ctrlProps/ctrlProp2326.xml" ContentType="application/vnd.ms-excel.controlproperties+xml"/>
  <Override PartName="/xl/ctrlProps/ctrlProp2327.xml" ContentType="application/vnd.ms-excel.controlproperties+xml"/>
  <Override PartName="/xl/ctrlProps/ctrlProp2328.xml" ContentType="application/vnd.ms-excel.controlproperties+xml"/>
  <Override PartName="/xl/ctrlProps/ctrlProp2329.xml" ContentType="application/vnd.ms-excel.controlproperties+xml"/>
  <Override PartName="/xl/ctrlProps/ctrlProp2330.xml" ContentType="application/vnd.ms-excel.controlproperties+xml"/>
  <Override PartName="/xl/ctrlProps/ctrlProp2331.xml" ContentType="application/vnd.ms-excel.controlproperties+xml"/>
  <Override PartName="/xl/ctrlProps/ctrlProp2332.xml" ContentType="application/vnd.ms-excel.controlproperties+xml"/>
  <Override PartName="/xl/ctrlProps/ctrlProp2333.xml" ContentType="application/vnd.ms-excel.controlproperties+xml"/>
  <Override PartName="/xl/ctrlProps/ctrlProp2334.xml" ContentType="application/vnd.ms-excel.controlproperties+xml"/>
  <Override PartName="/xl/ctrlProps/ctrlProp2335.xml" ContentType="application/vnd.ms-excel.controlproperties+xml"/>
  <Override PartName="/xl/ctrlProps/ctrlProp2336.xml" ContentType="application/vnd.ms-excel.controlproperties+xml"/>
  <Override PartName="/xl/ctrlProps/ctrlProp2337.xml" ContentType="application/vnd.ms-excel.controlproperties+xml"/>
  <Override PartName="/xl/ctrlProps/ctrlProp2338.xml" ContentType="application/vnd.ms-excel.controlproperties+xml"/>
  <Override PartName="/xl/ctrlProps/ctrlProp2339.xml" ContentType="application/vnd.ms-excel.controlproperties+xml"/>
  <Override PartName="/xl/ctrlProps/ctrlProp2340.xml" ContentType="application/vnd.ms-excel.controlproperties+xml"/>
  <Override PartName="/xl/ctrlProps/ctrlProp2341.xml" ContentType="application/vnd.ms-excel.controlproperties+xml"/>
  <Override PartName="/xl/ctrlProps/ctrlProp2342.xml" ContentType="application/vnd.ms-excel.controlproperties+xml"/>
  <Override PartName="/xl/ctrlProps/ctrlProp2343.xml" ContentType="application/vnd.ms-excel.controlproperties+xml"/>
  <Override PartName="/xl/ctrlProps/ctrlProp2344.xml" ContentType="application/vnd.ms-excel.controlproperties+xml"/>
  <Override PartName="/xl/ctrlProps/ctrlProp2345.xml" ContentType="application/vnd.ms-excel.controlproperties+xml"/>
  <Override PartName="/xl/ctrlProps/ctrlProp2346.xml" ContentType="application/vnd.ms-excel.controlproperties+xml"/>
  <Override PartName="/xl/ctrlProps/ctrlProp2347.xml" ContentType="application/vnd.ms-excel.controlproperties+xml"/>
  <Override PartName="/xl/ctrlProps/ctrlProp2348.xml" ContentType="application/vnd.ms-excel.controlproperties+xml"/>
  <Override PartName="/xl/ctrlProps/ctrlProp2349.xml" ContentType="application/vnd.ms-excel.controlproperties+xml"/>
  <Override PartName="/xl/ctrlProps/ctrlProp2350.xml" ContentType="application/vnd.ms-excel.controlproperties+xml"/>
  <Override PartName="/xl/ctrlProps/ctrlProp2351.xml" ContentType="application/vnd.ms-excel.controlproperties+xml"/>
  <Override PartName="/xl/ctrlProps/ctrlProp2352.xml" ContentType="application/vnd.ms-excel.controlproperties+xml"/>
  <Override PartName="/xl/ctrlProps/ctrlProp2353.xml" ContentType="application/vnd.ms-excel.controlproperties+xml"/>
  <Override PartName="/xl/ctrlProps/ctrlProp2354.xml" ContentType="application/vnd.ms-excel.controlproperties+xml"/>
  <Override PartName="/xl/ctrlProps/ctrlProp2355.xml" ContentType="application/vnd.ms-excel.controlproperties+xml"/>
  <Override PartName="/xl/ctrlProps/ctrlProp2356.xml" ContentType="application/vnd.ms-excel.controlproperties+xml"/>
  <Override PartName="/xl/ctrlProps/ctrlProp2357.xml" ContentType="application/vnd.ms-excel.controlproperties+xml"/>
  <Override PartName="/xl/ctrlProps/ctrlProp2358.xml" ContentType="application/vnd.ms-excel.controlproperties+xml"/>
  <Override PartName="/xl/ctrlProps/ctrlProp2359.xml" ContentType="application/vnd.ms-excel.controlproperties+xml"/>
  <Override PartName="/xl/ctrlProps/ctrlProp2360.xml" ContentType="application/vnd.ms-excel.controlproperties+xml"/>
  <Override PartName="/xl/ctrlProps/ctrlProp2361.xml" ContentType="application/vnd.ms-excel.controlproperties+xml"/>
  <Override PartName="/xl/ctrlProps/ctrlProp2362.xml" ContentType="application/vnd.ms-excel.controlproperties+xml"/>
  <Override PartName="/xl/ctrlProps/ctrlProp2363.xml" ContentType="application/vnd.ms-excel.controlproperties+xml"/>
  <Override PartName="/xl/ctrlProps/ctrlProp2364.xml" ContentType="application/vnd.ms-excel.controlproperties+xml"/>
  <Override PartName="/xl/ctrlProps/ctrlProp2365.xml" ContentType="application/vnd.ms-excel.controlproperties+xml"/>
  <Override PartName="/xl/ctrlProps/ctrlProp2366.xml" ContentType="application/vnd.ms-excel.controlproperties+xml"/>
  <Override PartName="/xl/ctrlProps/ctrlProp2367.xml" ContentType="application/vnd.ms-excel.controlproperties+xml"/>
  <Override PartName="/xl/ctrlProps/ctrlProp2368.xml" ContentType="application/vnd.ms-excel.controlproperties+xml"/>
  <Override PartName="/xl/ctrlProps/ctrlProp2369.xml" ContentType="application/vnd.ms-excel.controlproperties+xml"/>
  <Override PartName="/xl/ctrlProps/ctrlProp2370.xml" ContentType="application/vnd.ms-excel.controlproperties+xml"/>
  <Override PartName="/xl/ctrlProps/ctrlProp2371.xml" ContentType="application/vnd.ms-excel.controlproperties+xml"/>
  <Override PartName="/xl/ctrlProps/ctrlProp2372.xml" ContentType="application/vnd.ms-excel.controlproperties+xml"/>
  <Override PartName="/xl/ctrlProps/ctrlProp2373.xml" ContentType="application/vnd.ms-excel.controlproperties+xml"/>
  <Override PartName="/xl/ctrlProps/ctrlProp2374.xml" ContentType="application/vnd.ms-excel.controlproperties+xml"/>
  <Override PartName="/xl/ctrlProps/ctrlProp2375.xml" ContentType="application/vnd.ms-excel.controlproperties+xml"/>
  <Override PartName="/xl/ctrlProps/ctrlProp2376.xml" ContentType="application/vnd.ms-excel.controlproperties+xml"/>
  <Override PartName="/xl/ctrlProps/ctrlProp2377.xml" ContentType="application/vnd.ms-excel.controlproperties+xml"/>
  <Override PartName="/xl/ctrlProps/ctrlProp2378.xml" ContentType="application/vnd.ms-excel.controlproperties+xml"/>
  <Override PartName="/xl/ctrlProps/ctrlProp2379.xml" ContentType="application/vnd.ms-excel.controlproperties+xml"/>
  <Override PartName="/xl/ctrlProps/ctrlProp2380.xml" ContentType="application/vnd.ms-excel.controlproperties+xml"/>
  <Override PartName="/xl/ctrlProps/ctrlProp2381.xml" ContentType="application/vnd.ms-excel.controlproperties+xml"/>
  <Override PartName="/xl/ctrlProps/ctrlProp2382.xml" ContentType="application/vnd.ms-excel.controlproperties+xml"/>
  <Override PartName="/xl/ctrlProps/ctrlProp2383.xml" ContentType="application/vnd.ms-excel.controlproperties+xml"/>
  <Override PartName="/xl/ctrlProps/ctrlProp2384.xml" ContentType="application/vnd.ms-excel.controlproperties+xml"/>
  <Override PartName="/xl/ctrlProps/ctrlProp2385.xml" ContentType="application/vnd.ms-excel.controlproperties+xml"/>
  <Override PartName="/xl/ctrlProps/ctrlProp2386.xml" ContentType="application/vnd.ms-excel.controlproperties+xml"/>
  <Override PartName="/xl/ctrlProps/ctrlProp2387.xml" ContentType="application/vnd.ms-excel.controlproperties+xml"/>
  <Override PartName="/xl/ctrlProps/ctrlProp2388.xml" ContentType="application/vnd.ms-excel.controlproperties+xml"/>
  <Override PartName="/xl/ctrlProps/ctrlProp2389.xml" ContentType="application/vnd.ms-excel.controlproperties+xml"/>
  <Override PartName="/xl/ctrlProps/ctrlProp2390.xml" ContentType="application/vnd.ms-excel.controlproperties+xml"/>
  <Override PartName="/xl/ctrlProps/ctrlProp2391.xml" ContentType="application/vnd.ms-excel.controlproperties+xml"/>
  <Override PartName="/xl/ctrlProps/ctrlProp2392.xml" ContentType="application/vnd.ms-excel.controlproperties+xml"/>
  <Override PartName="/xl/ctrlProps/ctrlProp2393.xml" ContentType="application/vnd.ms-excel.controlproperties+xml"/>
  <Override PartName="/xl/ctrlProps/ctrlProp2394.xml" ContentType="application/vnd.ms-excel.controlproperties+xml"/>
  <Override PartName="/xl/ctrlProps/ctrlProp2395.xml" ContentType="application/vnd.ms-excel.controlproperties+xml"/>
  <Override PartName="/xl/ctrlProps/ctrlProp2396.xml" ContentType="application/vnd.ms-excel.controlproperties+xml"/>
  <Override PartName="/xl/ctrlProps/ctrlProp2397.xml" ContentType="application/vnd.ms-excel.controlproperties+xml"/>
  <Override PartName="/xl/ctrlProps/ctrlProp2398.xml" ContentType="application/vnd.ms-excel.controlproperties+xml"/>
  <Override PartName="/xl/ctrlProps/ctrlProp2399.xml" ContentType="application/vnd.ms-excel.controlproperties+xml"/>
  <Override PartName="/xl/ctrlProps/ctrlProp2400.xml" ContentType="application/vnd.ms-excel.controlproperties+xml"/>
  <Override PartName="/xl/ctrlProps/ctrlProp2401.xml" ContentType="application/vnd.ms-excel.controlproperties+xml"/>
  <Override PartName="/xl/ctrlProps/ctrlProp2402.xml" ContentType="application/vnd.ms-excel.controlproperties+xml"/>
  <Override PartName="/xl/ctrlProps/ctrlProp2403.xml" ContentType="application/vnd.ms-excel.controlproperties+xml"/>
  <Override PartName="/xl/ctrlProps/ctrlProp2404.xml" ContentType="application/vnd.ms-excel.controlproperties+xml"/>
  <Override PartName="/xl/ctrlProps/ctrlProp2405.xml" ContentType="application/vnd.ms-excel.controlproperties+xml"/>
  <Override PartName="/xl/ctrlProps/ctrlProp2406.xml" ContentType="application/vnd.ms-excel.controlproperties+xml"/>
  <Override PartName="/xl/ctrlProps/ctrlProp2407.xml" ContentType="application/vnd.ms-excel.controlproperties+xml"/>
  <Override PartName="/xl/ctrlProps/ctrlProp2408.xml" ContentType="application/vnd.ms-excel.controlproperties+xml"/>
  <Override PartName="/xl/ctrlProps/ctrlProp2409.xml" ContentType="application/vnd.ms-excel.controlproperties+xml"/>
  <Override PartName="/xl/ctrlProps/ctrlProp2410.xml" ContentType="application/vnd.ms-excel.controlproperties+xml"/>
  <Override PartName="/xl/ctrlProps/ctrlProp2411.xml" ContentType="application/vnd.ms-excel.controlproperties+xml"/>
  <Override PartName="/xl/ctrlProps/ctrlProp2412.xml" ContentType="application/vnd.ms-excel.controlproperties+xml"/>
  <Override PartName="/xl/ctrlProps/ctrlProp2413.xml" ContentType="application/vnd.ms-excel.controlproperties+xml"/>
  <Override PartName="/xl/ctrlProps/ctrlProp2414.xml" ContentType="application/vnd.ms-excel.controlproperties+xml"/>
  <Override PartName="/xl/ctrlProps/ctrlProp2415.xml" ContentType="application/vnd.ms-excel.controlproperties+xml"/>
  <Override PartName="/xl/ctrlProps/ctrlProp2416.xml" ContentType="application/vnd.ms-excel.controlproperties+xml"/>
  <Override PartName="/xl/ctrlProps/ctrlProp2417.xml" ContentType="application/vnd.ms-excel.controlproperties+xml"/>
  <Override PartName="/xl/ctrlProps/ctrlProp2418.xml" ContentType="application/vnd.ms-excel.controlproperties+xml"/>
  <Override PartName="/xl/ctrlProps/ctrlProp2419.xml" ContentType="application/vnd.ms-excel.controlproperties+xml"/>
  <Override PartName="/xl/ctrlProps/ctrlProp2420.xml" ContentType="application/vnd.ms-excel.controlproperties+xml"/>
  <Override PartName="/xl/ctrlProps/ctrlProp2421.xml" ContentType="application/vnd.ms-excel.controlproperties+xml"/>
  <Override PartName="/xl/ctrlProps/ctrlProp2422.xml" ContentType="application/vnd.ms-excel.controlproperties+xml"/>
  <Override PartName="/xl/ctrlProps/ctrlProp2423.xml" ContentType="application/vnd.ms-excel.controlproperties+xml"/>
  <Override PartName="/xl/ctrlProps/ctrlProp2424.xml" ContentType="application/vnd.ms-excel.controlproperties+xml"/>
  <Override PartName="/xl/ctrlProps/ctrlProp2425.xml" ContentType="application/vnd.ms-excel.controlproperties+xml"/>
  <Override PartName="/xl/ctrlProps/ctrlProp2426.xml" ContentType="application/vnd.ms-excel.controlproperties+xml"/>
  <Override PartName="/xl/ctrlProps/ctrlProp2427.xml" ContentType="application/vnd.ms-excel.controlproperties+xml"/>
  <Override PartName="/xl/ctrlProps/ctrlProp2428.xml" ContentType="application/vnd.ms-excel.controlproperties+xml"/>
  <Override PartName="/xl/ctrlProps/ctrlProp2429.xml" ContentType="application/vnd.ms-excel.controlproperties+xml"/>
  <Override PartName="/xl/ctrlProps/ctrlProp2430.xml" ContentType="application/vnd.ms-excel.controlproperties+xml"/>
  <Override PartName="/xl/ctrlProps/ctrlProp2431.xml" ContentType="application/vnd.ms-excel.controlproperties+xml"/>
  <Override PartName="/xl/ctrlProps/ctrlProp2432.xml" ContentType="application/vnd.ms-excel.controlproperties+xml"/>
  <Override PartName="/xl/ctrlProps/ctrlProp2433.xml" ContentType="application/vnd.ms-excel.controlproperties+xml"/>
  <Override PartName="/xl/ctrlProps/ctrlProp2434.xml" ContentType="application/vnd.ms-excel.controlproperties+xml"/>
  <Override PartName="/xl/ctrlProps/ctrlProp2435.xml" ContentType="application/vnd.ms-excel.controlproperties+xml"/>
  <Override PartName="/xl/ctrlProps/ctrlProp2436.xml" ContentType="application/vnd.ms-excel.controlproperties+xml"/>
  <Override PartName="/xl/ctrlProps/ctrlProp2437.xml" ContentType="application/vnd.ms-excel.controlproperties+xml"/>
  <Override PartName="/xl/ctrlProps/ctrlProp2438.xml" ContentType="application/vnd.ms-excel.controlproperties+xml"/>
  <Override PartName="/xl/ctrlProps/ctrlProp2439.xml" ContentType="application/vnd.ms-excel.controlproperties+xml"/>
  <Override PartName="/xl/ctrlProps/ctrlProp2440.xml" ContentType="application/vnd.ms-excel.controlproperties+xml"/>
  <Override PartName="/xl/ctrlProps/ctrlProp2441.xml" ContentType="application/vnd.ms-excel.controlproperties+xml"/>
  <Override PartName="/xl/ctrlProps/ctrlProp2442.xml" ContentType="application/vnd.ms-excel.controlproperties+xml"/>
  <Override PartName="/xl/ctrlProps/ctrlProp2443.xml" ContentType="application/vnd.ms-excel.controlproperties+xml"/>
  <Override PartName="/xl/ctrlProps/ctrlProp2444.xml" ContentType="application/vnd.ms-excel.controlproperties+xml"/>
  <Override PartName="/xl/ctrlProps/ctrlProp2445.xml" ContentType="application/vnd.ms-excel.controlproperties+xml"/>
  <Override PartName="/xl/ctrlProps/ctrlProp2446.xml" ContentType="application/vnd.ms-excel.controlproperties+xml"/>
  <Override PartName="/xl/ctrlProps/ctrlProp2447.xml" ContentType="application/vnd.ms-excel.controlproperties+xml"/>
  <Override PartName="/xl/ctrlProps/ctrlProp2448.xml" ContentType="application/vnd.ms-excel.controlproperties+xml"/>
  <Override PartName="/xl/ctrlProps/ctrlProp2449.xml" ContentType="application/vnd.ms-excel.controlproperties+xml"/>
  <Override PartName="/xl/ctrlProps/ctrlProp2450.xml" ContentType="application/vnd.ms-excel.controlproperties+xml"/>
  <Override PartName="/xl/ctrlProps/ctrlProp2451.xml" ContentType="application/vnd.ms-excel.controlproperties+xml"/>
  <Override PartName="/xl/ctrlProps/ctrlProp2452.xml" ContentType="application/vnd.ms-excel.controlproperties+xml"/>
  <Override PartName="/xl/ctrlProps/ctrlProp2453.xml" ContentType="application/vnd.ms-excel.controlproperties+xml"/>
  <Override PartName="/xl/ctrlProps/ctrlProp2454.xml" ContentType="application/vnd.ms-excel.controlproperties+xml"/>
  <Override PartName="/xl/ctrlProps/ctrlProp2455.xml" ContentType="application/vnd.ms-excel.controlproperties+xml"/>
  <Override PartName="/xl/ctrlProps/ctrlProp2456.xml" ContentType="application/vnd.ms-excel.controlproperties+xml"/>
  <Override PartName="/xl/ctrlProps/ctrlProp2457.xml" ContentType="application/vnd.ms-excel.controlproperties+xml"/>
  <Override PartName="/xl/ctrlProps/ctrlProp2458.xml" ContentType="application/vnd.ms-excel.controlproperties+xml"/>
  <Override PartName="/xl/ctrlProps/ctrlProp2459.xml" ContentType="application/vnd.ms-excel.controlproperties+xml"/>
  <Override PartName="/xl/ctrlProps/ctrlProp2460.xml" ContentType="application/vnd.ms-excel.controlproperties+xml"/>
  <Override PartName="/xl/ctrlProps/ctrlProp2461.xml" ContentType="application/vnd.ms-excel.controlproperties+xml"/>
  <Override PartName="/xl/ctrlProps/ctrlProp2462.xml" ContentType="application/vnd.ms-excel.controlproperties+xml"/>
  <Override PartName="/xl/ctrlProps/ctrlProp2463.xml" ContentType="application/vnd.ms-excel.controlproperties+xml"/>
  <Override PartName="/xl/ctrlProps/ctrlProp2464.xml" ContentType="application/vnd.ms-excel.controlproperties+xml"/>
  <Override PartName="/xl/ctrlProps/ctrlProp2465.xml" ContentType="application/vnd.ms-excel.controlproperties+xml"/>
  <Override PartName="/xl/ctrlProps/ctrlProp2466.xml" ContentType="application/vnd.ms-excel.controlproperties+xml"/>
  <Override PartName="/xl/ctrlProps/ctrlProp2467.xml" ContentType="application/vnd.ms-excel.controlproperties+xml"/>
  <Override PartName="/xl/ctrlProps/ctrlProp2468.xml" ContentType="application/vnd.ms-excel.controlproperties+xml"/>
  <Override PartName="/xl/ctrlProps/ctrlProp2469.xml" ContentType="application/vnd.ms-excel.controlproperties+xml"/>
  <Override PartName="/xl/ctrlProps/ctrlProp2470.xml" ContentType="application/vnd.ms-excel.controlproperties+xml"/>
  <Override PartName="/xl/ctrlProps/ctrlProp2471.xml" ContentType="application/vnd.ms-excel.controlproperties+xml"/>
  <Override PartName="/xl/ctrlProps/ctrlProp2472.xml" ContentType="application/vnd.ms-excel.controlproperties+xml"/>
  <Override PartName="/xl/ctrlProps/ctrlProp2473.xml" ContentType="application/vnd.ms-excel.controlproperties+xml"/>
  <Override PartName="/xl/ctrlProps/ctrlProp2474.xml" ContentType="application/vnd.ms-excel.controlproperties+xml"/>
  <Override PartName="/xl/ctrlProps/ctrlProp2475.xml" ContentType="application/vnd.ms-excel.controlproperties+xml"/>
  <Override PartName="/xl/ctrlProps/ctrlProp2476.xml" ContentType="application/vnd.ms-excel.controlproperties+xml"/>
  <Override PartName="/xl/ctrlProps/ctrlProp2477.xml" ContentType="application/vnd.ms-excel.controlproperties+xml"/>
  <Override PartName="/xl/ctrlProps/ctrlProp2478.xml" ContentType="application/vnd.ms-excel.controlproperties+xml"/>
  <Override PartName="/xl/ctrlProps/ctrlProp2479.xml" ContentType="application/vnd.ms-excel.controlproperties+xml"/>
  <Override PartName="/xl/ctrlProps/ctrlProp2480.xml" ContentType="application/vnd.ms-excel.controlproperties+xml"/>
  <Override PartName="/xl/ctrlProps/ctrlProp2481.xml" ContentType="application/vnd.ms-excel.controlproperties+xml"/>
  <Override PartName="/xl/ctrlProps/ctrlProp2482.xml" ContentType="application/vnd.ms-excel.controlproperties+xml"/>
  <Override PartName="/xl/ctrlProps/ctrlProp2483.xml" ContentType="application/vnd.ms-excel.controlproperties+xml"/>
  <Override PartName="/xl/ctrlProps/ctrlProp2484.xml" ContentType="application/vnd.ms-excel.controlproperties+xml"/>
  <Override PartName="/xl/ctrlProps/ctrlProp2485.xml" ContentType="application/vnd.ms-excel.controlproperties+xml"/>
  <Override PartName="/xl/ctrlProps/ctrlProp2486.xml" ContentType="application/vnd.ms-excel.controlproperties+xml"/>
  <Override PartName="/xl/ctrlProps/ctrlProp2487.xml" ContentType="application/vnd.ms-excel.controlproperties+xml"/>
  <Override PartName="/xl/ctrlProps/ctrlProp2488.xml" ContentType="application/vnd.ms-excel.controlproperties+xml"/>
  <Override PartName="/xl/ctrlProps/ctrlProp2489.xml" ContentType="application/vnd.ms-excel.controlproperties+xml"/>
  <Override PartName="/xl/ctrlProps/ctrlProp2490.xml" ContentType="application/vnd.ms-excel.controlproperties+xml"/>
  <Override PartName="/xl/ctrlProps/ctrlProp2491.xml" ContentType="application/vnd.ms-excel.controlproperties+xml"/>
  <Override PartName="/xl/ctrlProps/ctrlProp2492.xml" ContentType="application/vnd.ms-excel.controlproperties+xml"/>
  <Override PartName="/xl/ctrlProps/ctrlProp2493.xml" ContentType="application/vnd.ms-excel.controlproperties+xml"/>
  <Override PartName="/xl/ctrlProps/ctrlProp2494.xml" ContentType="application/vnd.ms-excel.controlproperties+xml"/>
  <Override PartName="/xl/ctrlProps/ctrlProp2495.xml" ContentType="application/vnd.ms-excel.controlproperties+xml"/>
  <Override PartName="/xl/ctrlProps/ctrlProp2496.xml" ContentType="application/vnd.ms-excel.controlproperties+xml"/>
  <Override PartName="/xl/ctrlProps/ctrlProp2497.xml" ContentType="application/vnd.ms-excel.controlproperties+xml"/>
  <Override PartName="/xl/ctrlProps/ctrlProp2498.xml" ContentType="application/vnd.ms-excel.controlproperties+xml"/>
  <Override PartName="/xl/ctrlProps/ctrlProp2499.xml" ContentType="application/vnd.ms-excel.controlproperties+xml"/>
  <Override PartName="/xl/ctrlProps/ctrlProp2500.xml" ContentType="application/vnd.ms-excel.controlproperties+xml"/>
  <Override PartName="/xl/ctrlProps/ctrlProp2501.xml" ContentType="application/vnd.ms-excel.controlproperties+xml"/>
  <Override PartName="/xl/ctrlProps/ctrlProp2502.xml" ContentType="application/vnd.ms-excel.controlproperties+xml"/>
  <Override PartName="/xl/ctrlProps/ctrlProp2503.xml" ContentType="application/vnd.ms-excel.controlproperties+xml"/>
  <Override PartName="/xl/ctrlProps/ctrlProp2504.xml" ContentType="application/vnd.ms-excel.controlproperties+xml"/>
  <Override PartName="/xl/ctrlProps/ctrlProp2505.xml" ContentType="application/vnd.ms-excel.controlproperties+xml"/>
  <Override PartName="/xl/ctrlProps/ctrlProp2506.xml" ContentType="application/vnd.ms-excel.controlproperties+xml"/>
  <Override PartName="/xl/ctrlProps/ctrlProp2507.xml" ContentType="application/vnd.ms-excel.controlproperties+xml"/>
  <Override PartName="/xl/ctrlProps/ctrlProp2508.xml" ContentType="application/vnd.ms-excel.controlproperties+xml"/>
  <Override PartName="/xl/ctrlProps/ctrlProp2509.xml" ContentType="application/vnd.ms-excel.controlproperties+xml"/>
  <Override PartName="/xl/ctrlProps/ctrlProp2510.xml" ContentType="application/vnd.ms-excel.controlproperties+xml"/>
  <Override PartName="/xl/ctrlProps/ctrlProp2511.xml" ContentType="application/vnd.ms-excel.controlproperties+xml"/>
  <Override PartName="/xl/ctrlProps/ctrlProp2512.xml" ContentType="application/vnd.ms-excel.controlproperties+xml"/>
  <Override PartName="/xl/ctrlProps/ctrlProp2513.xml" ContentType="application/vnd.ms-excel.controlproperties+xml"/>
  <Override PartName="/xl/ctrlProps/ctrlProp2514.xml" ContentType="application/vnd.ms-excel.controlproperties+xml"/>
  <Override PartName="/xl/drawings/drawing23.xml" ContentType="application/vnd.openxmlformats-officedocument.drawing+xml"/>
  <Override PartName="/xl/ctrlProps/ctrlProp2515.xml" ContentType="application/vnd.ms-excel.controlproperties+xml"/>
  <Override PartName="/xl/ctrlProps/ctrlProp2516.xml" ContentType="application/vnd.ms-excel.controlproperties+xml"/>
  <Override PartName="/xl/ctrlProps/ctrlProp2517.xml" ContentType="application/vnd.ms-excel.controlproperties+xml"/>
  <Override PartName="/xl/ctrlProps/ctrlProp2518.xml" ContentType="application/vnd.ms-excel.controlproperties+xml"/>
  <Override PartName="/xl/ctrlProps/ctrlProp2519.xml" ContentType="application/vnd.ms-excel.controlproperties+xml"/>
  <Override PartName="/xl/ctrlProps/ctrlProp2520.xml" ContentType="application/vnd.ms-excel.controlproperties+xml"/>
  <Override PartName="/xl/ctrlProps/ctrlProp2521.xml" ContentType="application/vnd.ms-excel.controlproperties+xml"/>
  <Override PartName="/xl/ctrlProps/ctrlProp2522.xml" ContentType="application/vnd.ms-excel.controlproperties+xml"/>
  <Override PartName="/xl/ctrlProps/ctrlProp2523.xml" ContentType="application/vnd.ms-excel.controlproperties+xml"/>
  <Override PartName="/xl/ctrlProps/ctrlProp2524.xml" ContentType="application/vnd.ms-excel.controlproperties+xml"/>
  <Override PartName="/xl/ctrlProps/ctrlProp2525.xml" ContentType="application/vnd.ms-excel.controlproperties+xml"/>
  <Override PartName="/xl/ctrlProps/ctrlProp2526.xml" ContentType="application/vnd.ms-excel.controlproperties+xml"/>
  <Override PartName="/xl/ctrlProps/ctrlProp2527.xml" ContentType="application/vnd.ms-excel.controlproperties+xml"/>
  <Override PartName="/xl/ctrlProps/ctrlProp2528.xml" ContentType="application/vnd.ms-excel.controlproperties+xml"/>
  <Override PartName="/xl/ctrlProps/ctrlProp2529.xml" ContentType="application/vnd.ms-excel.controlproperties+xml"/>
  <Override PartName="/xl/ctrlProps/ctrlProp2530.xml" ContentType="application/vnd.ms-excel.controlproperties+xml"/>
  <Override PartName="/xl/ctrlProps/ctrlProp2531.xml" ContentType="application/vnd.ms-excel.controlproperties+xml"/>
  <Override PartName="/xl/ctrlProps/ctrlProp2532.xml" ContentType="application/vnd.ms-excel.controlproperties+xml"/>
  <Override PartName="/xl/ctrlProps/ctrlProp2533.xml" ContentType="application/vnd.ms-excel.controlproperties+xml"/>
  <Override PartName="/xl/ctrlProps/ctrlProp2534.xml" ContentType="application/vnd.ms-excel.controlproperties+xml"/>
  <Override PartName="/xl/ctrlProps/ctrlProp2535.xml" ContentType="application/vnd.ms-excel.controlproperties+xml"/>
  <Override PartName="/xl/ctrlProps/ctrlProp2536.xml" ContentType="application/vnd.ms-excel.controlproperties+xml"/>
  <Override PartName="/xl/ctrlProps/ctrlProp2537.xml" ContentType="application/vnd.ms-excel.controlproperties+xml"/>
  <Override PartName="/xl/ctrlProps/ctrlProp2538.xml" ContentType="application/vnd.ms-excel.controlproperties+xml"/>
  <Override PartName="/xl/ctrlProps/ctrlProp2539.xml" ContentType="application/vnd.ms-excel.controlproperties+xml"/>
  <Override PartName="/xl/ctrlProps/ctrlProp2540.xml" ContentType="application/vnd.ms-excel.controlproperties+xml"/>
  <Override PartName="/xl/ctrlProps/ctrlProp2541.xml" ContentType="application/vnd.ms-excel.controlproperties+xml"/>
  <Override PartName="/xl/ctrlProps/ctrlProp2542.xml" ContentType="application/vnd.ms-excel.controlproperties+xml"/>
  <Override PartName="/xl/ctrlProps/ctrlProp2543.xml" ContentType="application/vnd.ms-excel.controlproperties+xml"/>
  <Override PartName="/xl/ctrlProps/ctrlProp2544.xml" ContentType="application/vnd.ms-excel.controlproperties+xml"/>
  <Override PartName="/xl/ctrlProps/ctrlProp2545.xml" ContentType="application/vnd.ms-excel.controlproperties+xml"/>
  <Override PartName="/xl/ctrlProps/ctrlProp2546.xml" ContentType="application/vnd.ms-excel.controlproperties+xml"/>
  <Override PartName="/xl/ctrlProps/ctrlProp2547.xml" ContentType="application/vnd.ms-excel.controlproperties+xml"/>
  <Override PartName="/xl/ctrlProps/ctrlProp2548.xml" ContentType="application/vnd.ms-excel.controlproperties+xml"/>
  <Override PartName="/xl/ctrlProps/ctrlProp2549.xml" ContentType="application/vnd.ms-excel.controlproperties+xml"/>
  <Override PartName="/xl/ctrlProps/ctrlProp2550.xml" ContentType="application/vnd.ms-excel.controlproperties+xml"/>
  <Override PartName="/xl/ctrlProps/ctrlProp2551.xml" ContentType="application/vnd.ms-excel.controlproperties+xml"/>
  <Override PartName="/xl/ctrlProps/ctrlProp2552.xml" ContentType="application/vnd.ms-excel.controlproperties+xml"/>
  <Override PartName="/xl/ctrlProps/ctrlProp2553.xml" ContentType="application/vnd.ms-excel.controlproperties+xml"/>
  <Override PartName="/xl/ctrlProps/ctrlProp2554.xml" ContentType="application/vnd.ms-excel.controlproperties+xml"/>
  <Override PartName="/xl/ctrlProps/ctrlProp2555.xml" ContentType="application/vnd.ms-excel.controlproperties+xml"/>
  <Override PartName="/xl/ctrlProps/ctrlProp2556.xml" ContentType="application/vnd.ms-excel.controlproperties+xml"/>
  <Override PartName="/xl/ctrlProps/ctrlProp2557.xml" ContentType="application/vnd.ms-excel.controlproperties+xml"/>
  <Override PartName="/xl/ctrlProps/ctrlProp2558.xml" ContentType="application/vnd.ms-excel.controlproperties+xml"/>
  <Override PartName="/xl/ctrlProps/ctrlProp2559.xml" ContentType="application/vnd.ms-excel.controlproperties+xml"/>
  <Override PartName="/xl/ctrlProps/ctrlProp2560.xml" ContentType="application/vnd.ms-excel.controlproperties+xml"/>
  <Override PartName="/xl/ctrlProps/ctrlProp2561.xml" ContentType="application/vnd.ms-excel.controlproperties+xml"/>
  <Override PartName="/xl/ctrlProps/ctrlProp2562.xml" ContentType="application/vnd.ms-excel.controlproperties+xml"/>
  <Override PartName="/xl/ctrlProps/ctrlProp2563.xml" ContentType="application/vnd.ms-excel.controlproperties+xml"/>
  <Override PartName="/xl/ctrlProps/ctrlProp2564.xml" ContentType="application/vnd.ms-excel.controlproperties+xml"/>
  <Override PartName="/xl/ctrlProps/ctrlProp2565.xml" ContentType="application/vnd.ms-excel.controlproperties+xml"/>
  <Override PartName="/xl/ctrlProps/ctrlProp2566.xml" ContentType="application/vnd.ms-excel.controlproperties+xml"/>
  <Override PartName="/xl/ctrlProps/ctrlProp2567.xml" ContentType="application/vnd.ms-excel.controlproperties+xml"/>
  <Override PartName="/xl/ctrlProps/ctrlProp2568.xml" ContentType="application/vnd.ms-excel.controlproperties+xml"/>
  <Override PartName="/xl/ctrlProps/ctrlProp2569.xml" ContentType="application/vnd.ms-excel.controlproperties+xml"/>
  <Override PartName="/xl/ctrlProps/ctrlProp2570.xml" ContentType="application/vnd.ms-excel.controlproperties+xml"/>
  <Override PartName="/xl/ctrlProps/ctrlProp2571.xml" ContentType="application/vnd.ms-excel.controlproperties+xml"/>
  <Override PartName="/xl/ctrlProps/ctrlProp2572.xml" ContentType="application/vnd.ms-excel.controlproperties+xml"/>
  <Override PartName="/xl/drawings/drawing24.xml" ContentType="application/vnd.openxmlformats-officedocument.drawing+xml"/>
  <Override PartName="/xl/ctrlProps/ctrlProp2573.xml" ContentType="application/vnd.ms-excel.controlproperties+xml"/>
  <Override PartName="/xl/ctrlProps/ctrlProp2574.xml" ContentType="application/vnd.ms-excel.controlproperties+xml"/>
  <Override PartName="/xl/ctrlProps/ctrlProp2575.xml" ContentType="application/vnd.ms-excel.controlproperties+xml"/>
  <Override PartName="/xl/ctrlProps/ctrlProp2576.xml" ContentType="application/vnd.ms-excel.controlproperties+xml"/>
  <Override PartName="/xl/ctrlProps/ctrlProp2577.xml" ContentType="application/vnd.ms-excel.controlproperties+xml"/>
  <Override PartName="/xl/ctrlProps/ctrlProp2578.xml" ContentType="application/vnd.ms-excel.controlproperties+xml"/>
  <Override PartName="/xl/ctrlProps/ctrlProp2579.xml" ContentType="application/vnd.ms-excel.controlproperties+xml"/>
  <Override PartName="/xl/ctrlProps/ctrlProp2580.xml" ContentType="application/vnd.ms-excel.controlproperties+xml"/>
  <Override PartName="/xl/ctrlProps/ctrlProp2581.xml" ContentType="application/vnd.ms-excel.controlproperties+xml"/>
  <Override PartName="/xl/ctrlProps/ctrlProp2582.xml" ContentType="application/vnd.ms-excel.controlproperties+xml"/>
  <Override PartName="/xl/ctrlProps/ctrlProp2583.xml" ContentType="application/vnd.ms-excel.controlproperties+xml"/>
  <Override PartName="/xl/ctrlProps/ctrlProp2584.xml" ContentType="application/vnd.ms-excel.controlproperties+xml"/>
  <Override PartName="/xl/ctrlProps/ctrlProp2585.xml" ContentType="application/vnd.ms-excel.controlproperties+xml"/>
  <Override PartName="/xl/ctrlProps/ctrlProp2586.xml" ContentType="application/vnd.ms-excel.controlproperties+xml"/>
  <Override PartName="/xl/ctrlProps/ctrlProp2587.xml" ContentType="application/vnd.ms-excel.controlproperties+xml"/>
  <Override PartName="/xl/ctrlProps/ctrlProp2588.xml" ContentType="application/vnd.ms-excel.controlproperties+xml"/>
  <Override PartName="/xl/ctrlProps/ctrlProp2589.xml" ContentType="application/vnd.ms-excel.controlproperties+xml"/>
  <Override PartName="/xl/ctrlProps/ctrlProp2590.xml" ContentType="application/vnd.ms-excel.controlproperties+xml"/>
  <Override PartName="/xl/ctrlProps/ctrlProp259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InkAnnotation="0" codeName="ThisWorkbook"/>
  <mc:AlternateContent xmlns:mc="http://schemas.openxmlformats.org/markup-compatibility/2006">
    <mc:Choice Requires="x15">
      <x15ac:absPath xmlns:x15ac="http://schemas.microsoft.com/office/spreadsheetml/2010/11/ac" url="H:\internal\RP&amp;A\Rate Changes &amp; Tariff Book Files\Rate Change\Rate Calc\2026\08. August\"/>
    </mc:Choice>
  </mc:AlternateContent>
  <xr:revisionPtr revIDLastSave="0" documentId="13_ncr:1_{914AB86F-1B91-4DD4-838F-5B3DEA520FE0}" xr6:coauthVersionLast="47" xr6:coauthVersionMax="47" xr10:uidLastSave="{00000000-0000-0000-0000-000000000000}"/>
  <bookViews>
    <workbookView xWindow="1710" yWindow="1710" windowWidth="8445" windowHeight="8175" tabRatio="919" xr2:uid="{00000000-000D-0000-FFFF-FFFF00000000}"/>
  </bookViews>
  <sheets>
    <sheet name="Customer Info" sheetId="1" r:id="rId1"/>
    <sheet name="Rider Def" sheetId="146" r:id="rId2"/>
    <sheet name="RS" sheetId="34" r:id="rId3"/>
    <sheet name="GS-NDM" sheetId="37" r:id="rId4"/>
    <sheet name="RLM Bundled" sheetId="143" state="hidden" r:id="rId5"/>
    <sheet name="GS SEC " sheetId="154" r:id="rId6"/>
    <sheet name="GS PRI" sheetId="129" r:id="rId7"/>
    <sheet name="GS TRANS" sheetId="130" r:id="rId8"/>
    <sheet name="RSDM" sheetId="100" r:id="rId9"/>
    <sheet name="RS TOU Bundled" sheetId="127" r:id="rId10"/>
    <sheet name="RS PILOT PEV" sheetId="140" r:id="rId11"/>
    <sheet name="RS PEV " sheetId="149" r:id="rId12"/>
    <sheet name="GS DCT SEC" sheetId="155" r:id="rId13"/>
    <sheet name="GS DCT PRI" sheetId="156" r:id="rId14"/>
    <sheet name="GS DCT TRANS" sheetId="157" r:id="rId15"/>
    <sheet name="GS-TOU" sheetId="128" r:id="rId16"/>
    <sheet name="GS TOD OP" sheetId="119" r:id="rId17"/>
    <sheet name="GS TOD CSP" sheetId="158" r:id="rId18"/>
    <sheet name="GS FAIR - SEC" sheetId="138" r:id="rId19"/>
    <sheet name="GS FAIR - PRI" sheetId="139" r:id="rId20"/>
    <sheet name="GS Pilot PEV" sheetId="147" r:id="rId21"/>
    <sheet name="Bus PEV - Sec" sheetId="151" r:id="rId22"/>
    <sheet name="Bus PEV - Primary" sheetId="152" r:id="rId23"/>
    <sheet name="Bus PEV - Trans" sheetId="153" r:id="rId24"/>
    <sheet name="Rider Rates" sheetId="120" r:id="rId25"/>
    <sheet name="Riders" sheetId="61" state="hidden" r:id="rId26"/>
  </sheets>
  <definedNames>
    <definedName name="_xlnm.Print_Area" localSheetId="22">'Bus PEV - Primary'!$A$1:$P$69</definedName>
    <definedName name="_xlnm.Print_Area" localSheetId="21">'Bus PEV - Sec'!$A$1:$P$69</definedName>
    <definedName name="_xlnm.Print_Area" localSheetId="23">'Bus PEV - Trans'!$A$1:$P$69</definedName>
    <definedName name="_xlnm.Print_Area" localSheetId="0">'Customer Info'!$A$1:$F$37</definedName>
    <definedName name="_xlnm.Print_Area" localSheetId="13">'GS DCT PRI'!$A$1:$P$78</definedName>
    <definedName name="_xlnm.Print_Area" localSheetId="12">'GS DCT SEC'!$A$1:$P$80</definedName>
    <definedName name="_xlnm.Print_Area" localSheetId="14">'GS DCT TRANS'!$A$1:$P$79</definedName>
    <definedName name="_xlnm.Print_Area" localSheetId="19">'GS FAIR - PRI'!$A$1:$P$71</definedName>
    <definedName name="_xlnm.Print_Area" localSheetId="18">'GS FAIR - SEC'!$A$1:$P$70</definedName>
    <definedName name="_xlnm.Print_Area" localSheetId="20">'GS Pilot PEV'!$A$1:$P$68</definedName>
    <definedName name="_xlnm.Print_Area" localSheetId="6">'GS PRI'!$A$1:$P$77</definedName>
    <definedName name="_xlnm.Print_Area" localSheetId="5">'GS SEC '!$A$1:$P$79</definedName>
    <definedName name="_xlnm.Print_Area" localSheetId="17">'GS TOD CSP'!$A$1:$P$68</definedName>
    <definedName name="_xlnm.Print_Area" localSheetId="16">'GS TOD OP'!$A$1:$P$68</definedName>
    <definedName name="_xlnm.Print_Area" localSheetId="7">'GS TRANS'!$A$1:$P$77</definedName>
    <definedName name="_xlnm.Print_Area" localSheetId="3">'GS-NDM'!$A$1:$P$67</definedName>
    <definedName name="_xlnm.Print_Area" localSheetId="15">'GS-TOU'!$A$1:$P$69</definedName>
    <definedName name="_xlnm.Print_Area" localSheetId="1">'Rider Def'!$A$1:$A$32</definedName>
    <definedName name="_xlnm.Print_Area" localSheetId="24">'Rider Rates'!$A$1:$G$163</definedName>
    <definedName name="_xlnm.Print_Area" localSheetId="4">'RLM Bundled'!$A$1:$P$69</definedName>
    <definedName name="_xlnm.Print_Area" localSheetId="2">RS!$A$1:$P$67</definedName>
    <definedName name="_xlnm.Print_Area" localSheetId="11">'RS PEV '!$A$1:$P$73</definedName>
    <definedName name="_xlnm.Print_Area" localSheetId="10">'RS PILOT PEV'!$A$1:$P$69</definedName>
    <definedName name="_xlnm.Print_Area" localSheetId="9">'RS TOU Bundled'!$A$1:$P$70</definedName>
    <definedName name="_xlnm.Print_Area" localSheetId="8">RSDM!$A$1:$P$67</definedName>
    <definedName name="_xlnm.Print_Titles" localSheetId="24">'Rider Rates'!$1:$31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157" l="1"/>
  <c r="I26" i="130"/>
  <c r="I22" i="153"/>
  <c r="C12" i="157"/>
  <c r="I54" i="157"/>
  <c r="C12" i="156"/>
  <c r="C12" i="155"/>
  <c r="J54" i="157"/>
  <c r="N54" i="157"/>
  <c r="O54" i="157"/>
  <c r="G55" i="158"/>
  <c r="J55" i="158"/>
  <c r="G54" i="158"/>
  <c r="J54" i="158"/>
  <c r="P57" i="158"/>
  <c r="G57" i="158"/>
  <c r="J57" i="158"/>
  <c r="D57" i="158"/>
  <c r="P56" i="158"/>
  <c r="G56" i="158"/>
  <c r="J56" i="158"/>
  <c r="D56" i="158"/>
  <c r="P55" i="158"/>
  <c r="D55" i="158"/>
  <c r="P54" i="158"/>
  <c r="D54" i="158"/>
  <c r="P53" i="158"/>
  <c r="G53" i="158"/>
  <c r="J53" i="158"/>
  <c r="D53" i="158"/>
  <c r="P50" i="158"/>
  <c r="H50" i="158"/>
  <c r="J50" i="158"/>
  <c r="P46" i="158"/>
  <c r="I46" i="158"/>
  <c r="J46" i="158"/>
  <c r="P45" i="158"/>
  <c r="I45" i="158"/>
  <c r="P44" i="158"/>
  <c r="I44" i="158"/>
  <c r="P43" i="158"/>
  <c r="I43" i="158"/>
  <c r="N43" i="158"/>
  <c r="O43" i="158"/>
  <c r="P42" i="158"/>
  <c r="I42" i="158"/>
  <c r="J42" i="158"/>
  <c r="D42" i="158"/>
  <c r="P41" i="158"/>
  <c r="I41" i="158"/>
  <c r="J41" i="158"/>
  <c r="P40" i="158"/>
  <c r="I40" i="158"/>
  <c r="J40" i="158"/>
  <c r="P39" i="158"/>
  <c r="I39" i="158"/>
  <c r="J39" i="158"/>
  <c r="P38" i="158"/>
  <c r="I38" i="158"/>
  <c r="J38" i="158"/>
  <c r="P37" i="158"/>
  <c r="I37" i="158"/>
  <c r="J37" i="158"/>
  <c r="P36" i="158"/>
  <c r="I36" i="158"/>
  <c r="J36" i="158"/>
  <c r="P35" i="158"/>
  <c r="I35" i="158"/>
  <c r="N35" i="158"/>
  <c r="O35" i="158"/>
  <c r="P34" i="158"/>
  <c r="I34" i="158"/>
  <c r="J34" i="158"/>
  <c r="P33" i="158"/>
  <c r="I33" i="158"/>
  <c r="J33" i="158"/>
  <c r="P32" i="158"/>
  <c r="I32" i="158"/>
  <c r="J32" i="158"/>
  <c r="P31" i="158"/>
  <c r="I31" i="158"/>
  <c r="J31" i="158"/>
  <c r="P30" i="158"/>
  <c r="I30" i="158"/>
  <c r="J30" i="158"/>
  <c r="P29" i="158"/>
  <c r="I29" i="158"/>
  <c r="J29" i="158"/>
  <c r="P28" i="158"/>
  <c r="I28" i="158"/>
  <c r="J28" i="158"/>
  <c r="P23" i="158"/>
  <c r="P22" i="158"/>
  <c r="C18" i="158"/>
  <c r="C17" i="158"/>
  <c r="C16" i="158"/>
  <c r="D41" i="158"/>
  <c r="AD14" i="158"/>
  <c r="AC14" i="158"/>
  <c r="AB14" i="158"/>
  <c r="AA14" i="158"/>
  <c r="Z14" i="158"/>
  <c r="Y14" i="158"/>
  <c r="X14" i="158"/>
  <c r="W14" i="158"/>
  <c r="V14" i="158"/>
  <c r="U14" i="158"/>
  <c r="T14" i="158"/>
  <c r="S14" i="158"/>
  <c r="D11" i="158"/>
  <c r="B11" i="158"/>
  <c r="C11" i="158"/>
  <c r="C10" i="158"/>
  <c r="C9" i="158"/>
  <c r="A6" i="158"/>
  <c r="A4" i="158"/>
  <c r="L55" i="158"/>
  <c r="O55" i="158"/>
  <c r="L54" i="158"/>
  <c r="O54" i="158"/>
  <c r="N34" i="158"/>
  <c r="O34" i="158"/>
  <c r="L53" i="158"/>
  <c r="O53" i="158"/>
  <c r="N46" i="158"/>
  <c r="O46" i="158"/>
  <c r="D29" i="158"/>
  <c r="N29" i="158"/>
  <c r="O29" i="158"/>
  <c r="D40" i="158"/>
  <c r="N40" i="158"/>
  <c r="O40" i="158"/>
  <c r="D50" i="158"/>
  <c r="M50" i="158"/>
  <c r="O50" i="158"/>
  <c r="D33" i="158"/>
  <c r="N33" i="158"/>
  <c r="O33" i="158"/>
  <c r="D31" i="158"/>
  <c r="N31" i="158"/>
  <c r="O31" i="158"/>
  <c r="D45" i="158"/>
  <c r="N45" i="158"/>
  <c r="O45" i="158"/>
  <c r="D23" i="158"/>
  <c r="N42" i="158"/>
  <c r="O42" i="158"/>
  <c r="L56" i="158"/>
  <c r="O56" i="158"/>
  <c r="N41" i="158"/>
  <c r="O41" i="158"/>
  <c r="L57" i="158"/>
  <c r="O57" i="158"/>
  <c r="J43" i="158"/>
  <c r="J45" i="158"/>
  <c r="J35" i="158"/>
  <c r="J44" i="158"/>
  <c r="D28" i="158"/>
  <c r="D30" i="158"/>
  <c r="N30" i="158"/>
  <c r="O30" i="158"/>
  <c r="D32" i="158"/>
  <c r="N32" i="158"/>
  <c r="O32" i="158"/>
  <c r="M58" i="158"/>
  <c r="M60" i="158"/>
  <c r="L58" i="158"/>
  <c r="L60" i="158"/>
  <c r="N28" i="158"/>
  <c r="D44" i="158"/>
  <c r="N44" i="158"/>
  <c r="O44" i="158"/>
  <c r="O28" i="158"/>
  <c r="C21" i="120"/>
  <c r="B19" i="120"/>
  <c r="B18" i="120"/>
  <c r="D11" i="120"/>
  <c r="C16" i="120"/>
  <c r="I25" i="138"/>
  <c r="J25" i="138"/>
  <c r="B16" i="120"/>
  <c r="B15" i="120"/>
  <c r="I22" i="158"/>
  <c r="C15" i="120"/>
  <c r="C14" i="120"/>
  <c r="C6" i="120"/>
  <c r="B11" i="120"/>
  <c r="B10" i="120"/>
  <c r="I25" i="149"/>
  <c r="B8" i="120"/>
  <c r="I21" i="140"/>
  <c r="N21" i="140"/>
  <c r="O21" i="140"/>
  <c r="B6" i="120"/>
  <c r="I22" i="127"/>
  <c r="N22" i="127"/>
  <c r="O22" i="127"/>
  <c r="B5" i="120"/>
  <c r="I21" i="100"/>
  <c r="N21" i="100"/>
  <c r="O21" i="100"/>
  <c r="N22" i="153"/>
  <c r="C16" i="155"/>
  <c r="C17" i="155"/>
  <c r="C17" i="157"/>
  <c r="C16" i="157"/>
  <c r="C17" i="156"/>
  <c r="C16" i="156"/>
  <c r="I31" i="155"/>
  <c r="J31" i="155"/>
  <c r="I30" i="155"/>
  <c r="J30" i="155"/>
  <c r="I28" i="155"/>
  <c r="N28" i="155"/>
  <c r="O28" i="155"/>
  <c r="C18" i="157"/>
  <c r="D48" i="157"/>
  <c r="C11" i="157"/>
  <c r="G65" i="157"/>
  <c r="J65" i="157"/>
  <c r="I43" i="157"/>
  <c r="J43" i="157"/>
  <c r="C19" i="157"/>
  <c r="I30" i="157"/>
  <c r="J30" i="157"/>
  <c r="I35" i="157"/>
  <c r="J35" i="157"/>
  <c r="I36" i="157"/>
  <c r="J36" i="157"/>
  <c r="I37" i="157"/>
  <c r="J37" i="157"/>
  <c r="I38" i="157"/>
  <c r="J38" i="157"/>
  <c r="I39" i="157"/>
  <c r="J39" i="157"/>
  <c r="I40" i="157"/>
  <c r="J40" i="157"/>
  <c r="I41" i="157"/>
  <c r="J41" i="157"/>
  <c r="I42" i="157"/>
  <c r="N42" i="157"/>
  <c r="O42" i="157"/>
  <c r="I44" i="157"/>
  <c r="J44" i="157"/>
  <c r="I45" i="157"/>
  <c r="J45" i="157"/>
  <c r="I46" i="157"/>
  <c r="J46" i="157"/>
  <c r="I47" i="157"/>
  <c r="J47" i="157"/>
  <c r="I48" i="157"/>
  <c r="J48" i="157"/>
  <c r="I49" i="157"/>
  <c r="J49" i="157"/>
  <c r="I50" i="157"/>
  <c r="N50" i="157"/>
  <c r="O50" i="157"/>
  <c r="I51" i="157"/>
  <c r="J51" i="157"/>
  <c r="I52" i="157"/>
  <c r="J52" i="157"/>
  <c r="I53" i="157"/>
  <c r="J53" i="157"/>
  <c r="H58" i="157"/>
  <c r="J58" i="157"/>
  <c r="H59" i="157"/>
  <c r="J59" i="157"/>
  <c r="P65" i="157"/>
  <c r="P64" i="157"/>
  <c r="P63" i="157"/>
  <c r="P62" i="157"/>
  <c r="P59" i="157"/>
  <c r="P58" i="157"/>
  <c r="P53" i="157"/>
  <c r="P52" i="157"/>
  <c r="P51" i="157"/>
  <c r="P50" i="157"/>
  <c r="P49" i="157"/>
  <c r="P48" i="157"/>
  <c r="P47" i="157"/>
  <c r="P46" i="157"/>
  <c r="P45" i="157"/>
  <c r="P44" i="157"/>
  <c r="P43" i="157"/>
  <c r="P42" i="157"/>
  <c r="P41" i="157"/>
  <c r="P40" i="157"/>
  <c r="P39" i="157"/>
  <c r="P38" i="157"/>
  <c r="P37" i="157"/>
  <c r="P36" i="157"/>
  <c r="P35" i="157"/>
  <c r="P30" i="157"/>
  <c r="P29" i="157"/>
  <c r="J29" i="157"/>
  <c r="P27" i="157"/>
  <c r="AD14" i="157"/>
  <c r="AC14" i="157"/>
  <c r="AB14" i="157"/>
  <c r="AA14" i="157"/>
  <c r="Z14" i="157"/>
  <c r="Y14" i="157"/>
  <c r="X14" i="157"/>
  <c r="W14" i="157"/>
  <c r="V14" i="157"/>
  <c r="U14" i="157"/>
  <c r="T14" i="157"/>
  <c r="S14" i="157"/>
  <c r="D10" i="157"/>
  <c r="B10" i="157"/>
  <c r="C10" i="157"/>
  <c r="C9" i="157"/>
  <c r="C8" i="157"/>
  <c r="A6" i="157"/>
  <c r="A4" i="157"/>
  <c r="C18" i="156"/>
  <c r="D41" i="156"/>
  <c r="D29" i="1"/>
  <c r="I44" i="156"/>
  <c r="J44" i="156"/>
  <c r="C11" i="156"/>
  <c r="D64" i="156"/>
  <c r="I28" i="156"/>
  <c r="J28" i="156"/>
  <c r="I30" i="156"/>
  <c r="J30" i="156"/>
  <c r="I31" i="156"/>
  <c r="J31" i="156"/>
  <c r="I36" i="156"/>
  <c r="J36" i="156"/>
  <c r="I37" i="156"/>
  <c r="J37" i="156"/>
  <c r="I38" i="156"/>
  <c r="J38" i="156"/>
  <c r="I39" i="156"/>
  <c r="J39" i="156"/>
  <c r="I40" i="156"/>
  <c r="J40" i="156"/>
  <c r="I41" i="156"/>
  <c r="J41" i="156"/>
  <c r="I42" i="156"/>
  <c r="N42" i="156"/>
  <c r="O42" i="156"/>
  <c r="I43" i="156"/>
  <c r="N43" i="156"/>
  <c r="O43" i="156"/>
  <c r="I45" i="156"/>
  <c r="J45" i="156"/>
  <c r="I46" i="156"/>
  <c r="J46" i="156"/>
  <c r="I47" i="156"/>
  <c r="J47" i="156"/>
  <c r="I48" i="156"/>
  <c r="J48" i="156"/>
  <c r="I49" i="156"/>
  <c r="J49" i="156"/>
  <c r="I50" i="156"/>
  <c r="J50" i="156"/>
  <c r="I51" i="156"/>
  <c r="J51" i="156"/>
  <c r="N51" i="156"/>
  <c r="O51" i="156"/>
  <c r="I52" i="156"/>
  <c r="J52" i="156"/>
  <c r="I53" i="156"/>
  <c r="J53" i="156"/>
  <c r="I54" i="156"/>
  <c r="N54" i="156"/>
  <c r="O54" i="156"/>
  <c r="H58" i="156"/>
  <c r="J58" i="156"/>
  <c r="H59" i="156"/>
  <c r="J59" i="156"/>
  <c r="P65" i="156"/>
  <c r="P64" i="156"/>
  <c r="P63" i="156"/>
  <c r="P62" i="156"/>
  <c r="P59" i="156"/>
  <c r="P58" i="156"/>
  <c r="P54" i="156"/>
  <c r="P53" i="156"/>
  <c r="P52" i="156"/>
  <c r="P51" i="156"/>
  <c r="P50" i="156"/>
  <c r="P49" i="156"/>
  <c r="P48" i="156"/>
  <c r="P47" i="156"/>
  <c r="P46" i="156"/>
  <c r="P45" i="156"/>
  <c r="P44" i="156"/>
  <c r="P43" i="156"/>
  <c r="P42" i="156"/>
  <c r="P41" i="156"/>
  <c r="P40" i="156"/>
  <c r="P39" i="156"/>
  <c r="P38" i="156"/>
  <c r="P37" i="156"/>
  <c r="P36" i="156"/>
  <c r="P31" i="156"/>
  <c r="P30" i="156"/>
  <c r="P28" i="156"/>
  <c r="C19" i="156"/>
  <c r="D19" i="156"/>
  <c r="AD14" i="156"/>
  <c r="AC14" i="156"/>
  <c r="AB14" i="156"/>
  <c r="AA14" i="156"/>
  <c r="Z14" i="156"/>
  <c r="Y14" i="156"/>
  <c r="X14" i="156"/>
  <c r="W14" i="156"/>
  <c r="V14" i="156"/>
  <c r="U14" i="156"/>
  <c r="T14" i="156"/>
  <c r="S14" i="156"/>
  <c r="D10" i="156"/>
  <c r="B10" i="156"/>
  <c r="C10" i="156"/>
  <c r="C9" i="156"/>
  <c r="C8" i="156"/>
  <c r="A6" i="156"/>
  <c r="A4" i="156"/>
  <c r="C18" i="155"/>
  <c r="D42" i="155"/>
  <c r="I45" i="155"/>
  <c r="J45" i="155"/>
  <c r="C11" i="155"/>
  <c r="G64" i="155"/>
  <c r="J64" i="155"/>
  <c r="I37" i="155"/>
  <c r="J37" i="155"/>
  <c r="I38" i="155"/>
  <c r="J38" i="155"/>
  <c r="I39" i="155"/>
  <c r="J39" i="155"/>
  <c r="I40" i="155"/>
  <c r="J40" i="155"/>
  <c r="I41" i="155"/>
  <c r="J41" i="155"/>
  <c r="I42" i="155"/>
  <c r="J42" i="155"/>
  <c r="I43" i="155"/>
  <c r="N43" i="155"/>
  <c r="O43" i="155"/>
  <c r="I44" i="155"/>
  <c r="J44" i="155"/>
  <c r="I46" i="155"/>
  <c r="J46" i="155"/>
  <c r="I47" i="155"/>
  <c r="J47" i="155"/>
  <c r="I48" i="155"/>
  <c r="J48" i="155"/>
  <c r="I49" i="155"/>
  <c r="J49" i="155"/>
  <c r="I50" i="155"/>
  <c r="J50" i="155"/>
  <c r="I51" i="155"/>
  <c r="J51" i="155"/>
  <c r="I52" i="155"/>
  <c r="N52" i="155"/>
  <c r="O52" i="155"/>
  <c r="I53" i="155"/>
  <c r="J53" i="155"/>
  <c r="I54" i="155"/>
  <c r="J54" i="155"/>
  <c r="I55" i="155"/>
  <c r="N55" i="155"/>
  <c r="O55" i="155"/>
  <c r="H59" i="155"/>
  <c r="J59" i="155"/>
  <c r="H60" i="155"/>
  <c r="J60" i="155"/>
  <c r="P66" i="155"/>
  <c r="P65" i="155"/>
  <c r="P64" i="155"/>
  <c r="P63" i="155"/>
  <c r="P60" i="155"/>
  <c r="P59" i="155"/>
  <c r="P55" i="155"/>
  <c r="P54" i="155"/>
  <c r="P53" i="155"/>
  <c r="P52" i="155"/>
  <c r="P51" i="155"/>
  <c r="P50" i="155"/>
  <c r="P49" i="155"/>
  <c r="P48" i="155"/>
  <c r="P47" i="155"/>
  <c r="P46" i="155"/>
  <c r="P45" i="155"/>
  <c r="P44" i="155"/>
  <c r="P43" i="155"/>
  <c r="P42" i="155"/>
  <c r="P41" i="155"/>
  <c r="P40" i="155"/>
  <c r="P39" i="155"/>
  <c r="P38" i="155"/>
  <c r="P37" i="155"/>
  <c r="P31" i="155"/>
  <c r="P30" i="155"/>
  <c r="P28" i="155"/>
  <c r="C19" i="155"/>
  <c r="D10" i="155"/>
  <c r="B10" i="155"/>
  <c r="C10" i="155"/>
  <c r="C9" i="155" a="1"/>
  <c r="C9" i="155"/>
  <c r="C8" i="155" a="1"/>
  <c r="C8" i="155"/>
  <c r="A6" i="155"/>
  <c r="B10" i="154"/>
  <c r="C10" i="154"/>
  <c r="C9" i="154" a="1"/>
  <c r="C9" i="154"/>
  <c r="C8" i="154" a="1"/>
  <c r="C8" i="154"/>
  <c r="P57" i="147"/>
  <c r="P56" i="147"/>
  <c r="P55" i="147"/>
  <c r="P54" i="147"/>
  <c r="P53" i="147"/>
  <c r="P50" i="147"/>
  <c r="P46" i="147"/>
  <c r="P45" i="147"/>
  <c r="P44" i="147"/>
  <c r="P43" i="147"/>
  <c r="P42" i="147"/>
  <c r="P41" i="147"/>
  <c r="P40" i="147"/>
  <c r="P39" i="147"/>
  <c r="P38" i="147"/>
  <c r="P37" i="147"/>
  <c r="P36" i="147"/>
  <c r="P35" i="147"/>
  <c r="P34" i="147"/>
  <c r="P33" i="147"/>
  <c r="P32" i="147"/>
  <c r="P31" i="147"/>
  <c r="P30" i="147"/>
  <c r="P29" i="147"/>
  <c r="P28" i="147"/>
  <c r="I46" i="147"/>
  <c r="J46" i="147"/>
  <c r="I43" i="147"/>
  <c r="J43" i="147"/>
  <c r="I35" i="147"/>
  <c r="N35" i="147"/>
  <c r="O35" i="147"/>
  <c r="I34" i="147"/>
  <c r="J34" i="147"/>
  <c r="I44" i="147"/>
  <c r="J44" i="147"/>
  <c r="I45" i="147"/>
  <c r="J45" i="147"/>
  <c r="I40" i="147"/>
  <c r="J40" i="147"/>
  <c r="I33" i="147"/>
  <c r="J33" i="147"/>
  <c r="I42" i="119"/>
  <c r="J42" i="119"/>
  <c r="P43" i="153"/>
  <c r="P41" i="153"/>
  <c r="P40" i="153"/>
  <c r="P39" i="153"/>
  <c r="P38" i="153"/>
  <c r="P37" i="153"/>
  <c r="P36" i="153"/>
  <c r="P35" i="153"/>
  <c r="P34" i="153"/>
  <c r="P33" i="153"/>
  <c r="P32" i="153"/>
  <c r="P31" i="153"/>
  <c r="P30" i="153"/>
  <c r="P29" i="153"/>
  <c r="P47" i="153"/>
  <c r="P46" i="153"/>
  <c r="I46" i="153"/>
  <c r="J46" i="153"/>
  <c r="P45" i="153"/>
  <c r="I45" i="153"/>
  <c r="J45" i="153"/>
  <c r="P44" i="153"/>
  <c r="P42" i="153"/>
  <c r="I47" i="153"/>
  <c r="N47" i="153"/>
  <c r="O47" i="153"/>
  <c r="I44" i="153"/>
  <c r="N44" i="153"/>
  <c r="O44" i="153"/>
  <c r="I35" i="153"/>
  <c r="N35" i="153"/>
  <c r="O35" i="153"/>
  <c r="I43" i="153"/>
  <c r="J43" i="153"/>
  <c r="I34" i="153"/>
  <c r="J34" i="153"/>
  <c r="P23" i="153"/>
  <c r="P22" i="153"/>
  <c r="I44" i="152"/>
  <c r="J44" i="152"/>
  <c r="I47" i="152"/>
  <c r="J47" i="152"/>
  <c r="I35" i="152"/>
  <c r="N35" i="152"/>
  <c r="O35" i="152"/>
  <c r="I46" i="152"/>
  <c r="J46" i="152"/>
  <c r="H51" i="151"/>
  <c r="J51" i="151"/>
  <c r="P47" i="151"/>
  <c r="I47" i="151"/>
  <c r="J47" i="151"/>
  <c r="I44" i="151"/>
  <c r="J44" i="151"/>
  <c r="I35" i="151"/>
  <c r="J35" i="151"/>
  <c r="I45" i="151"/>
  <c r="J45" i="151"/>
  <c r="I46" i="151"/>
  <c r="J46" i="151"/>
  <c r="P54" i="139"/>
  <c r="P43" i="139"/>
  <c r="I45" i="139"/>
  <c r="N45" i="139"/>
  <c r="O45" i="139"/>
  <c r="I36" i="139"/>
  <c r="N36" i="139"/>
  <c r="O36" i="139"/>
  <c r="I47" i="139"/>
  <c r="J47" i="139"/>
  <c r="I47" i="138"/>
  <c r="J47" i="138"/>
  <c r="I44" i="138"/>
  <c r="J44" i="138"/>
  <c r="I24" i="139"/>
  <c r="N24" i="139"/>
  <c r="O24" i="139"/>
  <c r="P43" i="138"/>
  <c r="I45" i="138"/>
  <c r="N45" i="138"/>
  <c r="O45" i="138"/>
  <c r="I36" i="138"/>
  <c r="N36" i="138"/>
  <c r="O36" i="138"/>
  <c r="P41" i="119"/>
  <c r="I46" i="119"/>
  <c r="J46" i="119"/>
  <c r="I43" i="119"/>
  <c r="N43" i="119"/>
  <c r="O43" i="119"/>
  <c r="I34" i="119"/>
  <c r="N34" i="119"/>
  <c r="O34" i="119"/>
  <c r="I45" i="119"/>
  <c r="J45" i="119"/>
  <c r="P42" i="128"/>
  <c r="I47" i="128"/>
  <c r="J47" i="128"/>
  <c r="I44" i="128"/>
  <c r="N44" i="128"/>
  <c r="O44" i="128"/>
  <c r="I35" i="128"/>
  <c r="N35" i="128"/>
  <c r="O35" i="128"/>
  <c r="I46" i="128"/>
  <c r="I43" i="34"/>
  <c r="J43" i="34"/>
  <c r="I41" i="34"/>
  <c r="N41" i="34"/>
  <c r="O41" i="34"/>
  <c r="I34" i="34"/>
  <c r="N34" i="34"/>
  <c r="O34" i="34"/>
  <c r="I43" i="143"/>
  <c r="N43" i="143"/>
  <c r="O43" i="143"/>
  <c r="I40" i="143"/>
  <c r="N40" i="143"/>
  <c r="O40" i="143"/>
  <c r="I33" i="143"/>
  <c r="N33" i="143"/>
  <c r="O33" i="143"/>
  <c r="I44" i="100"/>
  <c r="N44" i="100"/>
  <c r="O44" i="100"/>
  <c r="I42" i="100"/>
  <c r="N42" i="100"/>
  <c r="O42" i="100"/>
  <c r="I35" i="100"/>
  <c r="N35" i="100"/>
  <c r="O35" i="100"/>
  <c r="I45" i="127"/>
  <c r="J45" i="127"/>
  <c r="I44" i="127"/>
  <c r="N44" i="127"/>
  <c r="O44" i="127"/>
  <c r="I43" i="127"/>
  <c r="J43" i="127"/>
  <c r="I36" i="127"/>
  <c r="N36" i="127"/>
  <c r="O36" i="127"/>
  <c r="I34" i="127"/>
  <c r="J34" i="127"/>
  <c r="I45" i="140"/>
  <c r="N45" i="140"/>
  <c r="O45" i="140"/>
  <c r="I43" i="140"/>
  <c r="N43" i="140"/>
  <c r="O43" i="140"/>
  <c r="I36" i="140"/>
  <c r="N36" i="140"/>
  <c r="O36" i="140"/>
  <c r="I49" i="149"/>
  <c r="J49" i="149"/>
  <c r="I47" i="149"/>
  <c r="N47" i="149"/>
  <c r="O47" i="149"/>
  <c r="I40" i="149"/>
  <c r="N40" i="149"/>
  <c r="O40" i="149"/>
  <c r="I40" i="130"/>
  <c r="N40" i="130"/>
  <c r="O40" i="130"/>
  <c r="I41" i="129"/>
  <c r="N41" i="129"/>
  <c r="O41" i="129"/>
  <c r="I42" i="154"/>
  <c r="J42" i="154"/>
  <c r="I33" i="37"/>
  <c r="N33" i="37"/>
  <c r="O33" i="37"/>
  <c r="I45" i="37"/>
  <c r="N45" i="37"/>
  <c r="O45" i="37"/>
  <c r="I42" i="37"/>
  <c r="J42" i="37"/>
  <c r="I54" i="154"/>
  <c r="J54" i="154"/>
  <c r="I51" i="154"/>
  <c r="N51" i="154"/>
  <c r="O51" i="154"/>
  <c r="I53" i="129"/>
  <c r="J53" i="129"/>
  <c r="H57" i="130"/>
  <c r="J57" i="130"/>
  <c r="C15" i="130"/>
  <c r="I49" i="130"/>
  <c r="N49" i="130"/>
  <c r="O49" i="130"/>
  <c r="I52" i="130"/>
  <c r="J52" i="130"/>
  <c r="C16" i="130"/>
  <c r="I43" i="130"/>
  <c r="J43" i="130"/>
  <c r="I29" i="130"/>
  <c r="J29" i="130"/>
  <c r="I51" i="130"/>
  <c r="J51" i="130"/>
  <c r="I52" i="129"/>
  <c r="J52" i="129"/>
  <c r="I52" i="154"/>
  <c r="J52" i="154"/>
  <c r="H59" i="154"/>
  <c r="J59" i="154"/>
  <c r="I53" i="154"/>
  <c r="J53" i="154"/>
  <c r="I47" i="154"/>
  <c r="J47" i="154"/>
  <c r="P45" i="37"/>
  <c r="I44" i="37"/>
  <c r="J44" i="37"/>
  <c r="P40" i="37"/>
  <c r="I47" i="140"/>
  <c r="J47" i="140"/>
  <c r="G56" i="143"/>
  <c r="J56" i="143"/>
  <c r="G55" i="143"/>
  <c r="J55" i="143"/>
  <c r="G54" i="143"/>
  <c r="J54" i="143"/>
  <c r="G53" i="143"/>
  <c r="J53" i="143"/>
  <c r="I47" i="127"/>
  <c r="J47" i="127"/>
  <c r="P55" i="100"/>
  <c r="I46" i="100"/>
  <c r="J46" i="100"/>
  <c r="I46" i="143"/>
  <c r="J46" i="143"/>
  <c r="I45" i="34"/>
  <c r="P57" i="139"/>
  <c r="P56" i="139"/>
  <c r="P55" i="139"/>
  <c r="P51" i="139"/>
  <c r="P47" i="139"/>
  <c r="P46" i="139"/>
  <c r="P45" i="139"/>
  <c r="P44" i="139"/>
  <c r="P42" i="139"/>
  <c r="P41" i="139"/>
  <c r="P40" i="139"/>
  <c r="P39" i="139"/>
  <c r="P38" i="139"/>
  <c r="P37" i="139"/>
  <c r="P36" i="139"/>
  <c r="P35" i="139"/>
  <c r="P34" i="139"/>
  <c r="P33" i="139"/>
  <c r="P32" i="139"/>
  <c r="P31" i="139"/>
  <c r="P30" i="139"/>
  <c r="H51" i="139"/>
  <c r="J51" i="139"/>
  <c r="I46" i="139"/>
  <c r="J46" i="139"/>
  <c r="I42" i="139"/>
  <c r="J42" i="139"/>
  <c r="I35" i="139"/>
  <c r="J35" i="139"/>
  <c r="P25" i="139"/>
  <c r="P24" i="139"/>
  <c r="P57" i="138"/>
  <c r="P56" i="138"/>
  <c r="P55" i="138"/>
  <c r="P54" i="138"/>
  <c r="P51" i="138"/>
  <c r="P47" i="138"/>
  <c r="P46" i="138"/>
  <c r="P45" i="138"/>
  <c r="P44" i="138"/>
  <c r="P42" i="138"/>
  <c r="P41" i="138"/>
  <c r="P40" i="138"/>
  <c r="P39" i="138"/>
  <c r="I39" i="138"/>
  <c r="J39" i="138"/>
  <c r="P38" i="138"/>
  <c r="P37" i="138"/>
  <c r="P36" i="138"/>
  <c r="P35" i="138"/>
  <c r="P34" i="138"/>
  <c r="P33" i="138"/>
  <c r="P32" i="138"/>
  <c r="P31" i="138"/>
  <c r="P30" i="138"/>
  <c r="H51" i="138"/>
  <c r="J51" i="138"/>
  <c r="I46" i="138"/>
  <c r="J46" i="138"/>
  <c r="I42" i="138"/>
  <c r="J42" i="138"/>
  <c r="I35" i="138"/>
  <c r="J35" i="138"/>
  <c r="P25" i="138"/>
  <c r="P24" i="138"/>
  <c r="P57" i="119"/>
  <c r="P56" i="119"/>
  <c r="P55" i="119"/>
  <c r="P54" i="119"/>
  <c r="P53" i="119"/>
  <c r="P50" i="119"/>
  <c r="P42" i="119"/>
  <c r="P46" i="119"/>
  <c r="P45" i="119"/>
  <c r="P44" i="119"/>
  <c r="P43" i="119"/>
  <c r="P40" i="119"/>
  <c r="P39" i="119"/>
  <c r="P38" i="119"/>
  <c r="P37" i="119"/>
  <c r="P36" i="119"/>
  <c r="P35" i="119"/>
  <c r="P34" i="119"/>
  <c r="P33" i="119"/>
  <c r="P32" i="119"/>
  <c r="P31" i="119"/>
  <c r="P30" i="119"/>
  <c r="P29" i="119"/>
  <c r="P28" i="119"/>
  <c r="G54" i="119"/>
  <c r="G53" i="119"/>
  <c r="J53" i="119"/>
  <c r="I44" i="119"/>
  <c r="J44" i="119"/>
  <c r="I40" i="119"/>
  <c r="J40" i="119"/>
  <c r="I28" i="119"/>
  <c r="J28" i="119"/>
  <c r="I33" i="119"/>
  <c r="J33" i="119"/>
  <c r="P23" i="119"/>
  <c r="P22" i="119"/>
  <c r="H50" i="119"/>
  <c r="J50" i="119"/>
  <c r="P54" i="128"/>
  <c r="P45" i="128"/>
  <c r="P44" i="128"/>
  <c r="P43" i="128"/>
  <c r="I45" i="128"/>
  <c r="J45" i="128"/>
  <c r="P63" i="130"/>
  <c r="P62" i="130"/>
  <c r="P61" i="130"/>
  <c r="P60" i="130"/>
  <c r="P57" i="130"/>
  <c r="P56" i="130"/>
  <c r="P52" i="130"/>
  <c r="P51" i="130"/>
  <c r="P50" i="130"/>
  <c r="P49" i="130"/>
  <c r="P48" i="130"/>
  <c r="P47" i="130"/>
  <c r="P46" i="130"/>
  <c r="P45" i="130"/>
  <c r="P44" i="130"/>
  <c r="P43" i="130"/>
  <c r="P42" i="130"/>
  <c r="P41" i="130"/>
  <c r="P40" i="130"/>
  <c r="P39" i="130"/>
  <c r="P38" i="130"/>
  <c r="P37" i="130"/>
  <c r="P36" i="130"/>
  <c r="P35" i="130"/>
  <c r="P34" i="130"/>
  <c r="P29" i="130"/>
  <c r="P28" i="130"/>
  <c r="P26" i="130"/>
  <c r="I50" i="130"/>
  <c r="J50" i="130"/>
  <c r="I48" i="130"/>
  <c r="J48" i="130"/>
  <c r="I46" i="130"/>
  <c r="J46" i="130"/>
  <c r="I39" i="130"/>
  <c r="J39" i="130"/>
  <c r="P64" i="129"/>
  <c r="P63" i="129"/>
  <c r="P62" i="129"/>
  <c r="P61" i="129"/>
  <c r="P58" i="129"/>
  <c r="P57" i="129"/>
  <c r="P53" i="129"/>
  <c r="P52" i="129"/>
  <c r="P51" i="129"/>
  <c r="P50" i="129"/>
  <c r="P49" i="129"/>
  <c r="P48" i="129"/>
  <c r="P47" i="129"/>
  <c r="P46" i="129"/>
  <c r="P45" i="129"/>
  <c r="P44" i="129"/>
  <c r="P43" i="129"/>
  <c r="P42" i="129"/>
  <c r="P41" i="129"/>
  <c r="P40" i="129"/>
  <c r="P39" i="129"/>
  <c r="P38" i="129"/>
  <c r="P37" i="129"/>
  <c r="P36" i="129"/>
  <c r="P35" i="129"/>
  <c r="H57" i="129"/>
  <c r="J57" i="129"/>
  <c r="I51" i="129"/>
  <c r="J51" i="129"/>
  <c r="I47" i="129"/>
  <c r="J47" i="129"/>
  <c r="I40" i="129"/>
  <c r="J40" i="129"/>
  <c r="I35" i="129"/>
  <c r="J35" i="129"/>
  <c r="P30" i="129"/>
  <c r="P29" i="129"/>
  <c r="P27" i="129"/>
  <c r="C17" i="154"/>
  <c r="I38" i="154"/>
  <c r="J38" i="154"/>
  <c r="C11" i="154"/>
  <c r="G62" i="154"/>
  <c r="J62" i="154"/>
  <c r="D10" i="154"/>
  <c r="I40" i="154"/>
  <c r="J40" i="154"/>
  <c r="I39" i="154"/>
  <c r="J39" i="154"/>
  <c r="C18" i="154"/>
  <c r="C16" i="154"/>
  <c r="C15" i="154"/>
  <c r="P65" i="154"/>
  <c r="P64" i="154"/>
  <c r="P63" i="154"/>
  <c r="P62" i="154"/>
  <c r="P59" i="154"/>
  <c r="P58" i="154"/>
  <c r="P54" i="154"/>
  <c r="P53" i="154"/>
  <c r="P52" i="154"/>
  <c r="P51" i="154"/>
  <c r="P50" i="154"/>
  <c r="P49" i="154"/>
  <c r="P48" i="154"/>
  <c r="P47" i="154"/>
  <c r="P46" i="154"/>
  <c r="P45" i="154"/>
  <c r="P44" i="154"/>
  <c r="P43" i="154"/>
  <c r="P42" i="154"/>
  <c r="P41" i="154"/>
  <c r="P40" i="154"/>
  <c r="P39" i="154"/>
  <c r="P38" i="154"/>
  <c r="P37" i="154"/>
  <c r="P36" i="154"/>
  <c r="P30" i="154"/>
  <c r="P29" i="154"/>
  <c r="P27" i="154"/>
  <c r="H58" i="154"/>
  <c r="J58" i="154"/>
  <c r="I50" i="154"/>
  <c r="J50" i="154"/>
  <c r="I49" i="154"/>
  <c r="J49" i="154"/>
  <c r="I48" i="154"/>
  <c r="J48" i="154"/>
  <c r="I46" i="154"/>
  <c r="J46" i="154"/>
  <c r="I45" i="154"/>
  <c r="J45" i="154"/>
  <c r="I44" i="154"/>
  <c r="J44" i="154"/>
  <c r="I43" i="154"/>
  <c r="J43" i="154"/>
  <c r="I41" i="154"/>
  <c r="J41" i="154"/>
  <c r="I37" i="154"/>
  <c r="J37" i="154"/>
  <c r="I36" i="154"/>
  <c r="J36" i="154"/>
  <c r="I30" i="154"/>
  <c r="J30" i="154"/>
  <c r="I29" i="154"/>
  <c r="J29" i="154"/>
  <c r="I27" i="154"/>
  <c r="N27" i="154"/>
  <c r="O27" i="154"/>
  <c r="A6" i="154"/>
  <c r="P44" i="37"/>
  <c r="P20" i="37"/>
  <c r="I43" i="37"/>
  <c r="J43" i="37"/>
  <c r="I51" i="149"/>
  <c r="J51" i="149"/>
  <c r="I46" i="149"/>
  <c r="N46" i="149"/>
  <c r="O46" i="149"/>
  <c r="I42" i="34"/>
  <c r="J42" i="34"/>
  <c r="I42" i="143"/>
  <c r="J42" i="143"/>
  <c r="I43" i="100"/>
  <c r="J43" i="100"/>
  <c r="I41" i="100"/>
  <c r="N41" i="100"/>
  <c r="O41" i="100"/>
  <c r="G57" i="143"/>
  <c r="J57" i="143"/>
  <c r="I41" i="143"/>
  <c r="J41" i="143"/>
  <c r="I39" i="143"/>
  <c r="N39" i="143"/>
  <c r="O39" i="143"/>
  <c r="I40" i="34"/>
  <c r="J40" i="34"/>
  <c r="I27" i="149"/>
  <c r="J27" i="149"/>
  <c r="I26" i="149"/>
  <c r="J26" i="149"/>
  <c r="I41" i="153"/>
  <c r="J41" i="153"/>
  <c r="P47" i="152"/>
  <c r="P46" i="152"/>
  <c r="P58" i="152"/>
  <c r="P57" i="152"/>
  <c r="P56" i="152"/>
  <c r="P55" i="152"/>
  <c r="P54" i="152"/>
  <c r="P51" i="152"/>
  <c r="P45" i="152"/>
  <c r="P44" i="152"/>
  <c r="P43" i="152"/>
  <c r="P42" i="152"/>
  <c r="P41" i="152"/>
  <c r="P40" i="152"/>
  <c r="P39" i="152"/>
  <c r="P38" i="152"/>
  <c r="P37" i="152"/>
  <c r="P36" i="152"/>
  <c r="P35" i="152"/>
  <c r="P34" i="152"/>
  <c r="P33" i="152"/>
  <c r="P32" i="152"/>
  <c r="P31" i="152"/>
  <c r="P30" i="152"/>
  <c r="P29" i="152"/>
  <c r="I45" i="152"/>
  <c r="J45" i="152"/>
  <c r="I43" i="152"/>
  <c r="J43" i="152"/>
  <c r="I43" i="151"/>
  <c r="J43" i="151"/>
  <c r="I41" i="152"/>
  <c r="J41" i="152"/>
  <c r="I34" i="152"/>
  <c r="J34" i="152"/>
  <c r="I29" i="152"/>
  <c r="J29" i="152"/>
  <c r="P58" i="151"/>
  <c r="P57" i="151"/>
  <c r="P56" i="151"/>
  <c r="P55" i="151"/>
  <c r="P54" i="151"/>
  <c r="P51" i="151"/>
  <c r="P46" i="151"/>
  <c r="P45" i="151"/>
  <c r="P44" i="151"/>
  <c r="P43" i="151"/>
  <c r="P42" i="151"/>
  <c r="P41" i="151"/>
  <c r="P40" i="151"/>
  <c r="P39" i="151"/>
  <c r="P38" i="151"/>
  <c r="P37" i="151"/>
  <c r="P36" i="151"/>
  <c r="P35" i="151"/>
  <c r="P34" i="151"/>
  <c r="P33" i="151"/>
  <c r="P32" i="151"/>
  <c r="P31" i="151"/>
  <c r="P30" i="151"/>
  <c r="P29" i="151"/>
  <c r="P23" i="151"/>
  <c r="P22" i="151"/>
  <c r="P23" i="152"/>
  <c r="P22" i="152"/>
  <c r="I42" i="151"/>
  <c r="J42" i="151"/>
  <c r="I41" i="151"/>
  <c r="J41" i="151"/>
  <c r="I37" i="151"/>
  <c r="J37" i="151"/>
  <c r="I34" i="151"/>
  <c r="J34" i="151"/>
  <c r="I31" i="151"/>
  <c r="J31" i="151"/>
  <c r="P58" i="128"/>
  <c r="P57" i="128"/>
  <c r="P56" i="128"/>
  <c r="P55" i="128"/>
  <c r="P51" i="128"/>
  <c r="P47" i="128"/>
  <c r="P46" i="128"/>
  <c r="P41" i="128"/>
  <c r="P40" i="128"/>
  <c r="P39" i="128"/>
  <c r="P38" i="128"/>
  <c r="P37" i="128"/>
  <c r="P36" i="128"/>
  <c r="P35" i="128"/>
  <c r="P34" i="128"/>
  <c r="P33" i="128"/>
  <c r="P32" i="128"/>
  <c r="P31" i="128"/>
  <c r="P30" i="128"/>
  <c r="P29" i="128"/>
  <c r="G57" i="128"/>
  <c r="J57" i="128"/>
  <c r="G56" i="128"/>
  <c r="J56" i="128"/>
  <c r="G55" i="128"/>
  <c r="J55" i="128"/>
  <c r="G54" i="128"/>
  <c r="J54" i="128"/>
  <c r="I41" i="128"/>
  <c r="J41" i="128"/>
  <c r="I36" i="128"/>
  <c r="N36" i="128"/>
  <c r="O36" i="128"/>
  <c r="I34" i="128"/>
  <c r="J34" i="128"/>
  <c r="P22" i="128"/>
  <c r="P23" i="128"/>
  <c r="P55" i="37"/>
  <c r="P54" i="37"/>
  <c r="P53" i="37"/>
  <c r="P52" i="37"/>
  <c r="P49" i="37"/>
  <c r="P43" i="37"/>
  <c r="P42" i="37"/>
  <c r="P41" i="37"/>
  <c r="I40" i="37"/>
  <c r="J40" i="37"/>
  <c r="P39" i="37"/>
  <c r="P38" i="37"/>
  <c r="P37" i="37"/>
  <c r="P36" i="37"/>
  <c r="P35" i="37"/>
  <c r="P34" i="37"/>
  <c r="P33" i="37"/>
  <c r="P32" i="37"/>
  <c r="P31" i="37"/>
  <c r="P30" i="37"/>
  <c r="P29" i="37"/>
  <c r="P28" i="37"/>
  <c r="P27" i="37"/>
  <c r="P21" i="37"/>
  <c r="I39" i="37"/>
  <c r="J39" i="37"/>
  <c r="I32" i="37"/>
  <c r="J32" i="37"/>
  <c r="I33" i="149"/>
  <c r="J33" i="149"/>
  <c r="P61" i="149"/>
  <c r="P60" i="149"/>
  <c r="P59" i="149"/>
  <c r="P58" i="149"/>
  <c r="P55" i="149"/>
  <c r="P51" i="149"/>
  <c r="P39" i="149"/>
  <c r="I39" i="149"/>
  <c r="J39" i="149"/>
  <c r="P50" i="149"/>
  <c r="P49" i="149"/>
  <c r="P48" i="149"/>
  <c r="P47" i="149"/>
  <c r="P46" i="149"/>
  <c r="P45" i="149"/>
  <c r="P44" i="149"/>
  <c r="P43" i="149"/>
  <c r="P42" i="149"/>
  <c r="P41" i="149"/>
  <c r="P40" i="149"/>
  <c r="P38" i="149"/>
  <c r="P37" i="149"/>
  <c r="P36" i="149"/>
  <c r="P35" i="149"/>
  <c r="P34" i="149"/>
  <c r="P33" i="149"/>
  <c r="I48" i="149"/>
  <c r="P27" i="149"/>
  <c r="P26" i="149"/>
  <c r="P25" i="149"/>
  <c r="I50" i="149"/>
  <c r="J50" i="149"/>
  <c r="C11" i="149"/>
  <c r="G59" i="149"/>
  <c r="J59" i="149"/>
  <c r="I42" i="140"/>
  <c r="N42" i="140"/>
  <c r="O42" i="140"/>
  <c r="I44" i="140"/>
  <c r="J44" i="140"/>
  <c r="P57" i="140"/>
  <c r="P56" i="140"/>
  <c r="P55" i="140"/>
  <c r="P54" i="140"/>
  <c r="I46" i="140"/>
  <c r="J46" i="140"/>
  <c r="P51" i="140"/>
  <c r="P46" i="140"/>
  <c r="P45" i="140"/>
  <c r="P44" i="140"/>
  <c r="P43" i="140"/>
  <c r="P42" i="140"/>
  <c r="P41" i="140"/>
  <c r="P40" i="140"/>
  <c r="P39" i="140"/>
  <c r="P38" i="140"/>
  <c r="P37" i="140"/>
  <c r="P36" i="140"/>
  <c r="P34" i="140"/>
  <c r="P33" i="140"/>
  <c r="P32" i="140"/>
  <c r="P47" i="140"/>
  <c r="P35" i="140"/>
  <c r="I35" i="140"/>
  <c r="J35" i="140"/>
  <c r="P31" i="140"/>
  <c r="P30" i="140"/>
  <c r="P29" i="140"/>
  <c r="P23" i="140"/>
  <c r="P22" i="140"/>
  <c r="P21" i="140"/>
  <c r="C12" i="140"/>
  <c r="G56" i="140"/>
  <c r="J56" i="140"/>
  <c r="P23" i="127"/>
  <c r="P22" i="127"/>
  <c r="I44" i="143"/>
  <c r="J44" i="143"/>
  <c r="I45" i="100"/>
  <c r="J45" i="100"/>
  <c r="I46" i="127"/>
  <c r="J46" i="127"/>
  <c r="P58" i="127"/>
  <c r="P57" i="127"/>
  <c r="I42" i="127"/>
  <c r="N42" i="127"/>
  <c r="O42" i="127"/>
  <c r="G56" i="127"/>
  <c r="J56" i="127"/>
  <c r="G55" i="127"/>
  <c r="J55" i="127"/>
  <c r="G54" i="127"/>
  <c r="J54" i="127"/>
  <c r="P56" i="127"/>
  <c r="P55" i="127"/>
  <c r="P54" i="127"/>
  <c r="P51" i="127"/>
  <c r="P47" i="127"/>
  <c r="P46" i="127"/>
  <c r="P45" i="127"/>
  <c r="P44" i="127"/>
  <c r="P42" i="100"/>
  <c r="P43" i="127"/>
  <c r="P42" i="127"/>
  <c r="P41" i="127"/>
  <c r="P40" i="127"/>
  <c r="P39" i="127"/>
  <c r="P38" i="127"/>
  <c r="P37" i="127"/>
  <c r="P36" i="127"/>
  <c r="P34" i="127"/>
  <c r="P33" i="127"/>
  <c r="P32" i="127"/>
  <c r="P31" i="127"/>
  <c r="P30" i="127"/>
  <c r="P29" i="127"/>
  <c r="P35" i="127"/>
  <c r="I35" i="127"/>
  <c r="J35" i="127"/>
  <c r="P40" i="143"/>
  <c r="P41" i="34"/>
  <c r="P46" i="100"/>
  <c r="P34" i="100"/>
  <c r="P45" i="100"/>
  <c r="P44" i="100"/>
  <c r="P43" i="100"/>
  <c r="P41" i="100"/>
  <c r="P40" i="100"/>
  <c r="P39" i="100"/>
  <c r="P38" i="100"/>
  <c r="P37" i="100"/>
  <c r="P36" i="100"/>
  <c r="P35" i="100"/>
  <c r="P33" i="100"/>
  <c r="P32" i="100"/>
  <c r="P31" i="100"/>
  <c r="P30" i="100"/>
  <c r="P29" i="100"/>
  <c r="P28" i="100"/>
  <c r="I34" i="100"/>
  <c r="J34" i="100"/>
  <c r="P22" i="100"/>
  <c r="P21" i="100"/>
  <c r="P21" i="143"/>
  <c r="P20" i="143"/>
  <c r="P21" i="34"/>
  <c r="P20" i="34"/>
  <c r="P58" i="143"/>
  <c r="P56" i="143"/>
  <c r="P55" i="143"/>
  <c r="P54" i="143"/>
  <c r="P53" i="143"/>
  <c r="P50" i="143"/>
  <c r="P46" i="143"/>
  <c r="P44" i="143"/>
  <c r="P43" i="143"/>
  <c r="P42" i="143"/>
  <c r="P35" i="143"/>
  <c r="P45" i="143"/>
  <c r="I45" i="143"/>
  <c r="J45" i="143"/>
  <c r="P41" i="143"/>
  <c r="P39" i="143"/>
  <c r="P38" i="143"/>
  <c r="P33" i="143"/>
  <c r="P32" i="143"/>
  <c r="P31" i="143"/>
  <c r="P30" i="143"/>
  <c r="P29" i="143"/>
  <c r="P49" i="34"/>
  <c r="P45" i="34"/>
  <c r="P44" i="34"/>
  <c r="P43" i="34"/>
  <c r="P42" i="34"/>
  <c r="P40" i="34"/>
  <c r="P39" i="34"/>
  <c r="P38" i="34"/>
  <c r="P37" i="34"/>
  <c r="P36" i="34"/>
  <c r="P33" i="34"/>
  <c r="P35" i="34"/>
  <c r="P34" i="34"/>
  <c r="P32" i="34"/>
  <c r="P31" i="34"/>
  <c r="P30" i="34"/>
  <c r="P29" i="34"/>
  <c r="P28" i="34"/>
  <c r="P27" i="34"/>
  <c r="I44" i="34"/>
  <c r="J44" i="34"/>
  <c r="I33" i="34"/>
  <c r="J33" i="34"/>
  <c r="H49" i="34"/>
  <c r="J49" i="34"/>
  <c r="C12" i="34"/>
  <c r="D52" i="34"/>
  <c r="I23" i="153"/>
  <c r="J23" i="153"/>
  <c r="H58" i="129"/>
  <c r="J58" i="129"/>
  <c r="C11" i="138"/>
  <c r="G54" i="138"/>
  <c r="J54" i="138"/>
  <c r="C18" i="119"/>
  <c r="C17" i="119"/>
  <c r="A6" i="119"/>
  <c r="G57" i="119"/>
  <c r="J57" i="119"/>
  <c r="G56" i="119"/>
  <c r="J56" i="119"/>
  <c r="G55" i="119"/>
  <c r="J55" i="119"/>
  <c r="G58" i="128"/>
  <c r="J58" i="128"/>
  <c r="G58" i="127"/>
  <c r="J58" i="127"/>
  <c r="G57" i="127"/>
  <c r="J57" i="127"/>
  <c r="I45" i="130"/>
  <c r="J45" i="130"/>
  <c r="I30" i="129"/>
  <c r="J30" i="129"/>
  <c r="I29" i="129"/>
  <c r="J29" i="129"/>
  <c r="I27" i="129"/>
  <c r="N27" i="129"/>
  <c r="O27" i="129"/>
  <c r="C11" i="130"/>
  <c r="G60" i="130"/>
  <c r="J60" i="130"/>
  <c r="I46" i="129"/>
  <c r="J46" i="129"/>
  <c r="C11" i="129"/>
  <c r="G63" i="129"/>
  <c r="J63" i="129"/>
  <c r="P58" i="153"/>
  <c r="P57" i="153"/>
  <c r="P56" i="153"/>
  <c r="P55" i="153"/>
  <c r="P54" i="153"/>
  <c r="P51" i="153"/>
  <c r="H51" i="153"/>
  <c r="J51" i="153"/>
  <c r="I42" i="153"/>
  <c r="J42" i="153"/>
  <c r="I40" i="153"/>
  <c r="J40" i="153"/>
  <c r="I39" i="153"/>
  <c r="J39" i="153"/>
  <c r="I38" i="153"/>
  <c r="J38" i="153"/>
  <c r="I37" i="153"/>
  <c r="J37" i="153"/>
  <c r="I36" i="153"/>
  <c r="J36" i="153"/>
  <c r="I33" i="153"/>
  <c r="J33" i="153"/>
  <c r="I32" i="153"/>
  <c r="J32" i="153"/>
  <c r="I31" i="153"/>
  <c r="J31" i="153"/>
  <c r="I30" i="153"/>
  <c r="J30" i="153"/>
  <c r="I29" i="153"/>
  <c r="J29" i="153"/>
  <c r="C18" i="153"/>
  <c r="C17" i="153"/>
  <c r="C16" i="153"/>
  <c r="D29" i="153"/>
  <c r="AD14" i="153"/>
  <c r="AC14" i="153"/>
  <c r="AB14" i="153"/>
  <c r="AA14" i="153"/>
  <c r="Z14" i="153"/>
  <c r="Y14" i="153"/>
  <c r="X14" i="153"/>
  <c r="W14" i="153"/>
  <c r="V14" i="153"/>
  <c r="U14" i="153"/>
  <c r="T14" i="153"/>
  <c r="S14" i="153"/>
  <c r="C12" i="153"/>
  <c r="G58" i="153"/>
  <c r="J58" i="153"/>
  <c r="D11" i="153"/>
  <c r="B11" i="153"/>
  <c r="C11" i="153"/>
  <c r="C10" i="153"/>
  <c r="C9" i="153"/>
  <c r="A6" i="153"/>
  <c r="A4" i="153"/>
  <c r="I23" i="152"/>
  <c r="J23" i="152"/>
  <c r="I22" i="152"/>
  <c r="N22" i="152"/>
  <c r="O22" i="152"/>
  <c r="H51" i="152"/>
  <c r="J51" i="152"/>
  <c r="I42" i="152"/>
  <c r="J42" i="152"/>
  <c r="I40" i="152"/>
  <c r="J40" i="152"/>
  <c r="I39" i="152"/>
  <c r="J39" i="152"/>
  <c r="I38" i="152"/>
  <c r="J38" i="152"/>
  <c r="I37" i="152"/>
  <c r="J37" i="152"/>
  <c r="I36" i="152"/>
  <c r="N36" i="152"/>
  <c r="O36" i="152"/>
  <c r="I33" i="152"/>
  <c r="J33" i="152"/>
  <c r="I32" i="152"/>
  <c r="J32" i="152"/>
  <c r="I31" i="152"/>
  <c r="J31" i="152"/>
  <c r="I30" i="152"/>
  <c r="J30" i="152"/>
  <c r="C18" i="152"/>
  <c r="C17" i="152"/>
  <c r="C16" i="152"/>
  <c r="D29" i="152"/>
  <c r="AD14" i="152"/>
  <c r="AC14" i="152"/>
  <c r="AB14" i="152"/>
  <c r="AA14" i="152"/>
  <c r="Z14" i="152"/>
  <c r="Y14" i="152"/>
  <c r="X14" i="152"/>
  <c r="W14" i="152"/>
  <c r="V14" i="152"/>
  <c r="U14" i="152"/>
  <c r="T14" i="152"/>
  <c r="S14" i="152"/>
  <c r="C12" i="152"/>
  <c r="G58" i="152"/>
  <c r="J58" i="152"/>
  <c r="D11" i="152"/>
  <c r="B11" i="152"/>
  <c r="C11" i="152"/>
  <c r="C10" i="152"/>
  <c r="C9" i="152"/>
  <c r="A6" i="152"/>
  <c r="A4" i="152"/>
  <c r="I23" i="151"/>
  <c r="J23" i="151"/>
  <c r="I22" i="151"/>
  <c r="N22" i="151"/>
  <c r="O22" i="151"/>
  <c r="I40" i="151"/>
  <c r="J40" i="151"/>
  <c r="I39" i="151"/>
  <c r="J39" i="151"/>
  <c r="I38" i="151"/>
  <c r="J38" i="151"/>
  <c r="I36" i="151"/>
  <c r="J36" i="151"/>
  <c r="I33" i="151"/>
  <c r="J33" i="151"/>
  <c r="I32" i="151"/>
  <c r="J32" i="151"/>
  <c r="I30" i="151"/>
  <c r="J30" i="151"/>
  <c r="I29" i="151"/>
  <c r="J29" i="151"/>
  <c r="C18" i="151"/>
  <c r="C17" i="151"/>
  <c r="C16" i="151"/>
  <c r="D30" i="151"/>
  <c r="AD14" i="151"/>
  <c r="AC14" i="151"/>
  <c r="AB14" i="151"/>
  <c r="AA14" i="151"/>
  <c r="Z14" i="151"/>
  <c r="Y14" i="151"/>
  <c r="X14" i="151"/>
  <c r="W14" i="151"/>
  <c r="V14" i="151"/>
  <c r="U14" i="151"/>
  <c r="T14" i="151"/>
  <c r="S14" i="151"/>
  <c r="C12" i="151"/>
  <c r="G55" i="151"/>
  <c r="J55" i="151"/>
  <c r="D11" i="151"/>
  <c r="B11" i="151"/>
  <c r="C11" i="151"/>
  <c r="C10" i="151"/>
  <c r="C9" i="151"/>
  <c r="A6" i="151"/>
  <c r="A4" i="151"/>
  <c r="I25" i="139"/>
  <c r="J25" i="139"/>
  <c r="I24" i="138"/>
  <c r="J24" i="138"/>
  <c r="I41" i="139"/>
  <c r="J41" i="139"/>
  <c r="C11" i="139"/>
  <c r="G55" i="139"/>
  <c r="J55" i="139"/>
  <c r="I41" i="138"/>
  <c r="J41" i="138"/>
  <c r="S13" i="138"/>
  <c r="T13" i="138"/>
  <c r="U13" i="138"/>
  <c r="V13" i="138"/>
  <c r="W13" i="138"/>
  <c r="X13" i="138"/>
  <c r="Y13" i="138"/>
  <c r="Z13" i="138"/>
  <c r="AA13" i="138"/>
  <c r="AB13" i="138"/>
  <c r="AC13" i="138"/>
  <c r="AD13" i="138"/>
  <c r="I23" i="147"/>
  <c r="J23" i="147"/>
  <c r="I22" i="147"/>
  <c r="N22" i="147"/>
  <c r="O22" i="147"/>
  <c r="I39" i="147"/>
  <c r="J39" i="147"/>
  <c r="C12" i="147"/>
  <c r="G56" i="147"/>
  <c r="J56" i="147"/>
  <c r="I23" i="128"/>
  <c r="J23" i="128"/>
  <c r="I22" i="128"/>
  <c r="N22" i="128"/>
  <c r="O22" i="128"/>
  <c r="I39" i="119"/>
  <c r="J39" i="119"/>
  <c r="C12" i="37"/>
  <c r="G54" i="37"/>
  <c r="J54" i="37"/>
  <c r="I40" i="128"/>
  <c r="J40" i="128"/>
  <c r="I38" i="37"/>
  <c r="J38" i="37"/>
  <c r="I21" i="37"/>
  <c r="J21" i="37"/>
  <c r="I20" i="37"/>
  <c r="N20" i="37"/>
  <c r="O20" i="37"/>
  <c r="I41" i="127"/>
  <c r="J41" i="127"/>
  <c r="S14" i="127"/>
  <c r="T14" i="127"/>
  <c r="U14" i="127"/>
  <c r="V14" i="127"/>
  <c r="W14" i="127"/>
  <c r="X14" i="127"/>
  <c r="Y14" i="127"/>
  <c r="Z14" i="127"/>
  <c r="AA14" i="127"/>
  <c r="AB14" i="127"/>
  <c r="AC14" i="127"/>
  <c r="AD14" i="127"/>
  <c r="P50" i="100"/>
  <c r="P56" i="100"/>
  <c r="P54" i="100"/>
  <c r="P53" i="100"/>
  <c r="P55" i="34"/>
  <c r="P54" i="34"/>
  <c r="P53" i="34"/>
  <c r="P52" i="34"/>
  <c r="C12" i="100"/>
  <c r="D53" i="100"/>
  <c r="D18" i="149"/>
  <c r="D27" i="149"/>
  <c r="D17" i="149"/>
  <c r="J48" i="149"/>
  <c r="I38" i="149"/>
  <c r="J38" i="149"/>
  <c r="I42" i="149"/>
  <c r="J42" i="149"/>
  <c r="I41" i="149"/>
  <c r="N41" i="149"/>
  <c r="O41" i="149"/>
  <c r="I44" i="149"/>
  <c r="J44" i="149"/>
  <c r="I43" i="149"/>
  <c r="J43" i="149"/>
  <c r="H55" i="149"/>
  <c r="J55" i="149"/>
  <c r="I45" i="149"/>
  <c r="J45" i="149"/>
  <c r="I37" i="149"/>
  <c r="J37" i="149"/>
  <c r="I36" i="149"/>
  <c r="J36" i="149"/>
  <c r="I35" i="149"/>
  <c r="J35" i="149"/>
  <c r="I34" i="149"/>
  <c r="J34" i="149"/>
  <c r="D10" i="149"/>
  <c r="B10" i="149"/>
  <c r="C10" i="149"/>
  <c r="C9" i="149"/>
  <c r="C8" i="149"/>
  <c r="A5" i="149"/>
  <c r="A3" i="149"/>
  <c r="I23" i="140"/>
  <c r="J23" i="140"/>
  <c r="I22" i="140"/>
  <c r="J22" i="140"/>
  <c r="I23" i="127"/>
  <c r="J23" i="127"/>
  <c r="I22" i="100"/>
  <c r="J22" i="100"/>
  <c r="I21" i="143"/>
  <c r="J21" i="143"/>
  <c r="I20" i="143"/>
  <c r="N20" i="143"/>
  <c r="O20" i="143"/>
  <c r="I21" i="34"/>
  <c r="J21" i="34"/>
  <c r="I20" i="34"/>
  <c r="N20" i="34"/>
  <c r="O20" i="34"/>
  <c r="I42" i="147"/>
  <c r="J42" i="147"/>
  <c r="I41" i="147"/>
  <c r="J41" i="147"/>
  <c r="I36" i="147"/>
  <c r="J36" i="147"/>
  <c r="I38" i="147"/>
  <c r="J38" i="147"/>
  <c r="I37" i="147"/>
  <c r="J37" i="147"/>
  <c r="H50" i="147"/>
  <c r="J50" i="147"/>
  <c r="I32" i="147"/>
  <c r="J32" i="147"/>
  <c r="I31" i="147"/>
  <c r="J31" i="147"/>
  <c r="I30" i="147"/>
  <c r="J30" i="147"/>
  <c r="I29" i="147"/>
  <c r="J29" i="147"/>
  <c r="I28" i="147"/>
  <c r="J28" i="147"/>
  <c r="C18" i="147"/>
  <c r="C17" i="147"/>
  <c r="C16" i="147"/>
  <c r="D31" i="147"/>
  <c r="AD14" i="147"/>
  <c r="AC14" i="147"/>
  <c r="AB14" i="147"/>
  <c r="AA14" i="147"/>
  <c r="Z14" i="147"/>
  <c r="Y14" i="147"/>
  <c r="X14" i="147"/>
  <c r="W14" i="147"/>
  <c r="V14" i="147"/>
  <c r="U14" i="147"/>
  <c r="T14" i="147"/>
  <c r="S14" i="147"/>
  <c r="D11" i="147"/>
  <c r="B11" i="147"/>
  <c r="C11" i="147"/>
  <c r="C10" i="147"/>
  <c r="C9" i="147"/>
  <c r="A6" i="147"/>
  <c r="A4" i="147"/>
  <c r="Y18" i="100"/>
  <c r="I47" i="130"/>
  <c r="J47" i="130"/>
  <c r="I42" i="130"/>
  <c r="J42" i="130"/>
  <c r="I41" i="130"/>
  <c r="N41" i="130"/>
  <c r="O41" i="130"/>
  <c r="I44" i="130"/>
  <c r="J44" i="130"/>
  <c r="H56" i="130"/>
  <c r="J56" i="130"/>
  <c r="I38" i="130"/>
  <c r="J38" i="130"/>
  <c r="I37" i="130"/>
  <c r="J37" i="130"/>
  <c r="I36" i="130"/>
  <c r="J36" i="130"/>
  <c r="I35" i="130"/>
  <c r="J35" i="130"/>
  <c r="I34" i="130"/>
  <c r="J34" i="130"/>
  <c r="J28" i="130"/>
  <c r="C18" i="130"/>
  <c r="C17" i="130"/>
  <c r="D51" i="130"/>
  <c r="AD13" i="130"/>
  <c r="AC13" i="130"/>
  <c r="AB13" i="130"/>
  <c r="AA13" i="130"/>
  <c r="Z13" i="130"/>
  <c r="Y13" i="130"/>
  <c r="X13" i="130"/>
  <c r="W13" i="130"/>
  <c r="V13" i="130"/>
  <c r="U13" i="130"/>
  <c r="T13" i="130"/>
  <c r="S13" i="130"/>
  <c r="D10" i="130"/>
  <c r="B10" i="130"/>
  <c r="C10" i="130"/>
  <c r="C9" i="130"/>
  <c r="C8" i="130"/>
  <c r="A6" i="130"/>
  <c r="A4" i="130"/>
  <c r="I50" i="129"/>
  <c r="J50" i="129"/>
  <c r="N50" i="129"/>
  <c r="O50" i="129"/>
  <c r="I49" i="129"/>
  <c r="J49" i="129"/>
  <c r="I48" i="129"/>
  <c r="J48" i="129"/>
  <c r="I43" i="129"/>
  <c r="J43" i="129"/>
  <c r="I42" i="129"/>
  <c r="J42" i="129"/>
  <c r="I45" i="129"/>
  <c r="J45" i="129"/>
  <c r="I44" i="129"/>
  <c r="J44" i="129"/>
  <c r="I39" i="129"/>
  <c r="J39" i="129"/>
  <c r="I38" i="129"/>
  <c r="J38" i="129"/>
  <c r="I37" i="129"/>
  <c r="J37" i="129"/>
  <c r="I36" i="129"/>
  <c r="J36" i="129"/>
  <c r="C18" i="129"/>
  <c r="D18" i="129"/>
  <c r="C17" i="129"/>
  <c r="D47" i="129"/>
  <c r="C16" i="129"/>
  <c r="C15" i="129"/>
  <c r="AD13" i="129"/>
  <c r="AB13" i="129"/>
  <c r="AA13" i="129"/>
  <c r="W13" i="129"/>
  <c r="U13" i="129"/>
  <c r="T13" i="129"/>
  <c r="S13" i="129"/>
  <c r="D10" i="129"/>
  <c r="B10" i="129"/>
  <c r="C10" i="129"/>
  <c r="C9" i="129"/>
  <c r="C8" i="129"/>
  <c r="A6" i="129"/>
  <c r="A4" i="129"/>
  <c r="I44" i="139"/>
  <c r="J44" i="139"/>
  <c r="I43" i="139"/>
  <c r="J43" i="139"/>
  <c r="I38" i="139"/>
  <c r="J38" i="139"/>
  <c r="I37" i="139"/>
  <c r="J37" i="139"/>
  <c r="I40" i="139"/>
  <c r="J40" i="139"/>
  <c r="I39" i="139"/>
  <c r="J39" i="139"/>
  <c r="I34" i="139"/>
  <c r="J34" i="139"/>
  <c r="I33" i="139"/>
  <c r="J33" i="139"/>
  <c r="I32" i="139"/>
  <c r="J32" i="139"/>
  <c r="I31" i="139"/>
  <c r="J31" i="139"/>
  <c r="I30" i="139"/>
  <c r="J30" i="139"/>
  <c r="C17" i="139"/>
  <c r="C16" i="139"/>
  <c r="C15" i="139"/>
  <c r="AD13" i="139"/>
  <c r="AB13" i="139"/>
  <c r="W13" i="139"/>
  <c r="V13" i="139"/>
  <c r="U13" i="139"/>
  <c r="T13" i="139"/>
  <c r="S13" i="139"/>
  <c r="D10" i="139"/>
  <c r="B10" i="139"/>
  <c r="C10" i="139"/>
  <c r="C9" i="139"/>
  <c r="C8" i="139"/>
  <c r="A6" i="139"/>
  <c r="A4" i="139"/>
  <c r="I43" i="138"/>
  <c r="J43" i="138"/>
  <c r="I38" i="138"/>
  <c r="J38" i="138"/>
  <c r="I37" i="138"/>
  <c r="N37" i="138"/>
  <c r="O37" i="138"/>
  <c r="I40" i="138"/>
  <c r="J40" i="138"/>
  <c r="I34" i="138"/>
  <c r="J34" i="138"/>
  <c r="I33" i="138"/>
  <c r="J33" i="138"/>
  <c r="I32" i="138"/>
  <c r="J32" i="138"/>
  <c r="I31" i="138"/>
  <c r="J31" i="138"/>
  <c r="I30" i="138"/>
  <c r="J30" i="138"/>
  <c r="C17" i="138"/>
  <c r="D47" i="138"/>
  <c r="C16" i="138"/>
  <c r="C15" i="138"/>
  <c r="D10" i="138"/>
  <c r="B10" i="138"/>
  <c r="C10" i="138"/>
  <c r="C9" i="138"/>
  <c r="C8" i="138"/>
  <c r="A6" i="138"/>
  <c r="A4" i="138"/>
  <c r="D42" i="119"/>
  <c r="I41" i="119"/>
  <c r="J41" i="119"/>
  <c r="D57" i="119"/>
  <c r="I36" i="119"/>
  <c r="J36" i="119"/>
  <c r="I35" i="119"/>
  <c r="N35" i="119"/>
  <c r="O35" i="119"/>
  <c r="I38" i="119"/>
  <c r="J38" i="119"/>
  <c r="I37" i="119"/>
  <c r="J37" i="119"/>
  <c r="D56" i="119"/>
  <c r="D55" i="119"/>
  <c r="J54" i="119"/>
  <c r="D54" i="119"/>
  <c r="D53" i="119"/>
  <c r="I32" i="119"/>
  <c r="J32" i="119"/>
  <c r="I31" i="119"/>
  <c r="J31" i="119"/>
  <c r="I30" i="119"/>
  <c r="J30" i="119"/>
  <c r="I29" i="119"/>
  <c r="J29" i="119"/>
  <c r="C16" i="119"/>
  <c r="D50" i="119"/>
  <c r="AD14" i="119"/>
  <c r="AC14" i="119"/>
  <c r="AB14" i="119"/>
  <c r="W14" i="119"/>
  <c r="D11" i="119"/>
  <c r="B11" i="119"/>
  <c r="C11" i="119"/>
  <c r="C10" i="119"/>
  <c r="C9" i="119"/>
  <c r="A4" i="119"/>
  <c r="I43" i="128"/>
  <c r="J43" i="128"/>
  <c r="I42" i="128"/>
  <c r="J42" i="128"/>
  <c r="I37" i="128"/>
  <c r="J37" i="128"/>
  <c r="I39" i="128"/>
  <c r="J39" i="128"/>
  <c r="I38" i="128"/>
  <c r="J38" i="128"/>
  <c r="J46" i="128"/>
  <c r="H51" i="128"/>
  <c r="J51" i="128"/>
  <c r="I33" i="128"/>
  <c r="J33" i="128"/>
  <c r="I32" i="128"/>
  <c r="J32" i="128"/>
  <c r="I31" i="128"/>
  <c r="J31" i="128"/>
  <c r="I30" i="128"/>
  <c r="J30" i="128"/>
  <c r="I29" i="128"/>
  <c r="J29" i="128"/>
  <c r="C18" i="128"/>
  <c r="D56" i="128"/>
  <c r="C17" i="128"/>
  <c r="D55" i="128"/>
  <c r="C16" i="128"/>
  <c r="D42" i="128"/>
  <c r="AD14" i="128"/>
  <c r="AC14" i="128"/>
  <c r="AA14" i="128"/>
  <c r="U14" i="128"/>
  <c r="T14" i="128"/>
  <c r="S14" i="128"/>
  <c r="D11" i="128"/>
  <c r="B11" i="128"/>
  <c r="C11" i="128"/>
  <c r="C10" i="128"/>
  <c r="C9" i="128"/>
  <c r="A6" i="128"/>
  <c r="A4" i="128"/>
  <c r="I41" i="37"/>
  <c r="J41" i="37"/>
  <c r="I35" i="37"/>
  <c r="J35" i="37"/>
  <c r="I34" i="37"/>
  <c r="N34" i="37"/>
  <c r="O34" i="37"/>
  <c r="I37" i="37"/>
  <c r="J37" i="37"/>
  <c r="I36" i="37"/>
  <c r="J36" i="37"/>
  <c r="H49" i="37"/>
  <c r="J49" i="37"/>
  <c r="I31" i="37"/>
  <c r="J31" i="37"/>
  <c r="I30" i="37"/>
  <c r="J30" i="37"/>
  <c r="I29" i="37"/>
  <c r="J29" i="37"/>
  <c r="I28" i="37"/>
  <c r="J28" i="37"/>
  <c r="I27" i="37"/>
  <c r="J27" i="37"/>
  <c r="C16" i="37"/>
  <c r="D43" i="37"/>
  <c r="AA14" i="37"/>
  <c r="Z14" i="37"/>
  <c r="W14" i="37"/>
  <c r="V14" i="37"/>
  <c r="U14" i="37"/>
  <c r="D11" i="37"/>
  <c r="B11" i="37"/>
  <c r="C11" i="37"/>
  <c r="C10" i="37"/>
  <c r="C9" i="37"/>
  <c r="A6" i="37"/>
  <c r="A4" i="37"/>
  <c r="J43" i="140"/>
  <c r="I34" i="140"/>
  <c r="J34" i="140"/>
  <c r="I38" i="140"/>
  <c r="J38" i="140"/>
  <c r="I37" i="140"/>
  <c r="N37" i="140"/>
  <c r="O37" i="140"/>
  <c r="I40" i="140"/>
  <c r="J40" i="140"/>
  <c r="I39" i="140"/>
  <c r="J39" i="140"/>
  <c r="H51" i="140"/>
  <c r="J51" i="140"/>
  <c r="I41" i="140"/>
  <c r="J41" i="140"/>
  <c r="I33" i="140"/>
  <c r="J33" i="140"/>
  <c r="I32" i="140"/>
  <c r="J32" i="140"/>
  <c r="I31" i="140"/>
  <c r="J31" i="140"/>
  <c r="I30" i="140"/>
  <c r="J30" i="140"/>
  <c r="I29" i="140"/>
  <c r="J29" i="140"/>
  <c r="D17" i="140"/>
  <c r="D23" i="140"/>
  <c r="D16" i="140"/>
  <c r="D35" i="140"/>
  <c r="D11" i="140"/>
  <c r="B11" i="140"/>
  <c r="C11" i="140"/>
  <c r="C10" i="140"/>
  <c r="C9" i="140"/>
  <c r="A6" i="140"/>
  <c r="A4" i="140"/>
  <c r="J44" i="127"/>
  <c r="D44" i="127"/>
  <c r="D58" i="127"/>
  <c r="I38" i="127"/>
  <c r="J38" i="127"/>
  <c r="I37" i="127"/>
  <c r="N37" i="127"/>
  <c r="O37" i="127"/>
  <c r="I40" i="127"/>
  <c r="J40" i="127"/>
  <c r="I39" i="127"/>
  <c r="J39" i="127"/>
  <c r="H51" i="127"/>
  <c r="J51" i="127"/>
  <c r="D57" i="127"/>
  <c r="D54" i="127"/>
  <c r="I33" i="127"/>
  <c r="J33" i="127"/>
  <c r="I32" i="127"/>
  <c r="J32" i="127"/>
  <c r="I31" i="127"/>
  <c r="J31" i="127"/>
  <c r="I30" i="127"/>
  <c r="J30" i="127"/>
  <c r="I29" i="127"/>
  <c r="J29" i="127"/>
  <c r="D18" i="127"/>
  <c r="D56" i="127"/>
  <c r="D17" i="127"/>
  <c r="D55" i="127"/>
  <c r="D16" i="127"/>
  <c r="D35" i="127"/>
  <c r="AD15" i="127"/>
  <c r="AC15" i="127"/>
  <c r="AB15" i="127"/>
  <c r="AA15" i="127"/>
  <c r="Z15" i="127"/>
  <c r="Y15" i="127"/>
  <c r="X15" i="127"/>
  <c r="W15" i="127"/>
  <c r="V15" i="127"/>
  <c r="U15" i="127"/>
  <c r="T15" i="127"/>
  <c r="S15" i="127"/>
  <c r="D11" i="127"/>
  <c r="B11" i="127"/>
  <c r="C11" i="127"/>
  <c r="C10" i="127"/>
  <c r="C9" i="127"/>
  <c r="A6" i="127"/>
  <c r="A4" i="127"/>
  <c r="I33" i="100"/>
  <c r="J33" i="100"/>
  <c r="I37" i="100"/>
  <c r="J37" i="100"/>
  <c r="I36" i="100"/>
  <c r="N36" i="100"/>
  <c r="O36" i="100"/>
  <c r="I39" i="100"/>
  <c r="J39" i="100"/>
  <c r="I38" i="100"/>
  <c r="J38" i="100"/>
  <c r="H50" i="100"/>
  <c r="J50" i="100"/>
  <c r="I40" i="100"/>
  <c r="J40" i="100"/>
  <c r="I32" i="100"/>
  <c r="J32" i="100"/>
  <c r="I31" i="100"/>
  <c r="J31" i="100"/>
  <c r="I30" i="100"/>
  <c r="J30" i="100"/>
  <c r="I29" i="100"/>
  <c r="J29" i="100"/>
  <c r="I28" i="100"/>
  <c r="J28" i="100"/>
  <c r="AD21" i="100"/>
  <c r="AC21" i="100"/>
  <c r="AB21" i="100"/>
  <c r="AA21" i="100"/>
  <c r="Y21" i="100"/>
  <c r="W21" i="100"/>
  <c r="V21" i="100"/>
  <c r="U21" i="100"/>
  <c r="T21" i="100"/>
  <c r="S21" i="100"/>
  <c r="AB20" i="100"/>
  <c r="AA20" i="100"/>
  <c r="Z20" i="100"/>
  <c r="Y20" i="100"/>
  <c r="X20" i="100"/>
  <c r="T20" i="100"/>
  <c r="AD19" i="100"/>
  <c r="AC19" i="100"/>
  <c r="AB19" i="100"/>
  <c r="AA19" i="100"/>
  <c r="Z19" i="100"/>
  <c r="Y19" i="100"/>
  <c r="X19" i="100"/>
  <c r="W19" i="100"/>
  <c r="V19" i="100"/>
  <c r="U19" i="100"/>
  <c r="T19" i="100"/>
  <c r="S19" i="100"/>
  <c r="AD18" i="100"/>
  <c r="AC18" i="100"/>
  <c r="AB18" i="100"/>
  <c r="AA18" i="100"/>
  <c r="Z18" i="100"/>
  <c r="W18" i="100"/>
  <c r="V18" i="100"/>
  <c r="U18" i="100"/>
  <c r="T18" i="100"/>
  <c r="S18" i="100"/>
  <c r="C17" i="100"/>
  <c r="D22" i="100"/>
  <c r="C16" i="100"/>
  <c r="D11" i="100"/>
  <c r="B11" i="100"/>
  <c r="C11" i="100"/>
  <c r="C10" i="100"/>
  <c r="C9" i="100"/>
  <c r="A6" i="100"/>
  <c r="I32" i="143"/>
  <c r="J32" i="143"/>
  <c r="G58" i="143"/>
  <c r="J58" i="143"/>
  <c r="D58" i="143"/>
  <c r="I35" i="143"/>
  <c r="J35" i="143"/>
  <c r="P34" i="143"/>
  <c r="I34" i="143"/>
  <c r="N34" i="143"/>
  <c r="O34" i="143"/>
  <c r="P37" i="143"/>
  <c r="I37" i="143"/>
  <c r="J37" i="143"/>
  <c r="P36" i="143"/>
  <c r="I36" i="143"/>
  <c r="J36" i="143"/>
  <c r="H50" i="143"/>
  <c r="J50" i="143"/>
  <c r="P57" i="143"/>
  <c r="D57" i="143"/>
  <c r="D54" i="143"/>
  <c r="D53" i="143"/>
  <c r="I38" i="143"/>
  <c r="J38" i="143"/>
  <c r="I31" i="143"/>
  <c r="J31" i="143"/>
  <c r="I30" i="143"/>
  <c r="J30" i="143"/>
  <c r="I29" i="143"/>
  <c r="J29" i="143"/>
  <c r="P28" i="143"/>
  <c r="I28" i="143"/>
  <c r="J28" i="143"/>
  <c r="P27" i="143"/>
  <c r="I27" i="143"/>
  <c r="J27" i="143"/>
  <c r="AD20" i="143"/>
  <c r="AC20" i="143"/>
  <c r="AB20" i="143"/>
  <c r="Z20" i="143"/>
  <c r="X20" i="143"/>
  <c r="W20" i="143"/>
  <c r="V20" i="143"/>
  <c r="U20" i="143"/>
  <c r="T20" i="143"/>
  <c r="S20" i="143"/>
  <c r="AA19" i="143"/>
  <c r="Z19" i="143"/>
  <c r="Y19" i="143"/>
  <c r="X19" i="143"/>
  <c r="W19" i="143"/>
  <c r="S19" i="143"/>
  <c r="AD18" i="143"/>
  <c r="AC18" i="143"/>
  <c r="AB18" i="143"/>
  <c r="AA18" i="143"/>
  <c r="Z18" i="143"/>
  <c r="Y18" i="143"/>
  <c r="X18" i="143"/>
  <c r="W18" i="143"/>
  <c r="V18" i="143"/>
  <c r="U18" i="143"/>
  <c r="T18" i="143"/>
  <c r="S18" i="143"/>
  <c r="AD17" i="143"/>
  <c r="AC17" i="143"/>
  <c r="AB17" i="143"/>
  <c r="W17" i="143"/>
  <c r="V17" i="143"/>
  <c r="U17" i="143"/>
  <c r="T17" i="143"/>
  <c r="S17" i="143"/>
  <c r="C16" i="143"/>
  <c r="D44" i="143"/>
  <c r="D11" i="143"/>
  <c r="B11" i="143"/>
  <c r="C11" i="143"/>
  <c r="C10" i="143"/>
  <c r="C9" i="143"/>
  <c r="A6" i="143"/>
  <c r="I32" i="34"/>
  <c r="J32" i="34"/>
  <c r="I36" i="34"/>
  <c r="J36" i="34"/>
  <c r="I35" i="34"/>
  <c r="J35" i="34"/>
  <c r="I38" i="34"/>
  <c r="J38" i="34"/>
  <c r="I37" i="34"/>
  <c r="J37" i="34"/>
  <c r="J45" i="34"/>
  <c r="I39" i="34"/>
  <c r="J39" i="34"/>
  <c r="I31" i="34"/>
  <c r="J31" i="34"/>
  <c r="I30" i="34"/>
  <c r="J30" i="34"/>
  <c r="I29" i="34"/>
  <c r="J29" i="34"/>
  <c r="I28" i="34"/>
  <c r="J28" i="34"/>
  <c r="I27" i="34"/>
  <c r="J27" i="34"/>
  <c r="D16" i="34"/>
  <c r="D45" i="34"/>
  <c r="D11" i="34"/>
  <c r="B11" i="34"/>
  <c r="C11" i="34"/>
  <c r="C10" i="34"/>
  <c r="C9" i="34"/>
  <c r="A6" i="34"/>
  <c r="A4" i="34"/>
  <c r="E18" i="1"/>
  <c r="C21" i="154"/>
  <c r="AC13" i="139"/>
  <c r="V13" i="129"/>
  <c r="AC13" i="129"/>
  <c r="V14" i="128"/>
  <c r="S14" i="119"/>
  <c r="AB14" i="37"/>
  <c r="W14" i="128"/>
  <c r="T14" i="119"/>
  <c r="S14" i="37"/>
  <c r="AC14" i="37"/>
  <c r="U14" i="119"/>
  <c r="T14" i="37"/>
  <c r="AD14" i="37"/>
  <c r="AB14" i="128"/>
  <c r="V14" i="119"/>
  <c r="X13" i="139"/>
  <c r="Y13" i="139"/>
  <c r="Z13" i="139"/>
  <c r="X13" i="129"/>
  <c r="AA13" i="139"/>
  <c r="Y13" i="129"/>
  <c r="Z13" i="129"/>
  <c r="X14" i="119"/>
  <c r="X14" i="128"/>
  <c r="Y14" i="119"/>
  <c r="X14" i="37"/>
  <c r="Y14" i="128"/>
  <c r="Z14" i="119"/>
  <c r="Y14" i="37"/>
  <c r="Z14" i="128"/>
  <c r="AA14" i="119"/>
  <c r="AA20" i="143"/>
  <c r="Z21" i="100"/>
  <c r="Y20" i="143"/>
  <c r="X21" i="100"/>
  <c r="S20" i="100"/>
  <c r="U20" i="100"/>
  <c r="AB19" i="143"/>
  <c r="AC20" i="100"/>
  <c r="U19" i="143"/>
  <c r="AC19" i="143"/>
  <c r="V20" i="100"/>
  <c r="AD20" i="100"/>
  <c r="T19" i="143"/>
  <c r="V19" i="143"/>
  <c r="AD19" i="143"/>
  <c r="W20" i="100"/>
  <c r="X17" i="143"/>
  <c r="Y17" i="143"/>
  <c r="Z17" i="143"/>
  <c r="X18" i="100"/>
  <c r="AA17" i="143"/>
  <c r="D56" i="140"/>
  <c r="L56" i="140"/>
  <c r="O56" i="140"/>
  <c r="D57" i="140"/>
  <c r="J42" i="127"/>
  <c r="N49" i="149"/>
  <c r="O49" i="149"/>
  <c r="D54" i="34"/>
  <c r="D54" i="140"/>
  <c r="D55" i="140"/>
  <c r="G54" i="140"/>
  <c r="J54" i="140"/>
  <c r="J49" i="130"/>
  <c r="L55" i="119"/>
  <c r="O55" i="119"/>
  <c r="G57" i="140"/>
  <c r="J57" i="140"/>
  <c r="G55" i="138"/>
  <c r="J55" i="138"/>
  <c r="I22" i="119"/>
  <c r="N22" i="119"/>
  <c r="O22" i="119"/>
  <c r="N43" i="34"/>
  <c r="O43" i="34"/>
  <c r="G57" i="147"/>
  <c r="J57" i="147"/>
  <c r="N24" i="138"/>
  <c r="O24" i="138"/>
  <c r="J22" i="152"/>
  <c r="N47" i="129"/>
  <c r="O47" i="129"/>
  <c r="J41" i="34"/>
  <c r="D19" i="149"/>
  <c r="D48" i="149"/>
  <c r="N48" i="149"/>
  <c r="O48" i="149"/>
  <c r="N46" i="119"/>
  <c r="O46" i="119"/>
  <c r="N47" i="152"/>
  <c r="O47" i="152"/>
  <c r="J22" i="119"/>
  <c r="D64" i="129"/>
  <c r="I23" i="119"/>
  <c r="J23" i="119"/>
  <c r="I23" i="158"/>
  <c r="N22" i="158"/>
  <c r="J22" i="158"/>
  <c r="J42" i="100"/>
  <c r="N54" i="154"/>
  <c r="O54" i="154"/>
  <c r="G55" i="147"/>
  <c r="J55" i="147"/>
  <c r="N40" i="34"/>
  <c r="O40" i="34"/>
  <c r="G65" i="156"/>
  <c r="J65" i="156"/>
  <c r="G54" i="153"/>
  <c r="J54" i="153"/>
  <c r="G57" i="153"/>
  <c r="J57" i="153"/>
  <c r="D55" i="34"/>
  <c r="D61" i="129"/>
  <c r="J54" i="156"/>
  <c r="G58" i="149"/>
  <c r="J58" i="149"/>
  <c r="D56" i="153"/>
  <c r="G61" i="130"/>
  <c r="J61" i="130"/>
  <c r="G54" i="147"/>
  <c r="J54" i="147"/>
  <c r="G54" i="152"/>
  <c r="J54" i="152"/>
  <c r="G66" i="155"/>
  <c r="J66" i="155"/>
  <c r="G61" i="149"/>
  <c r="J61" i="149"/>
  <c r="D64" i="155"/>
  <c r="L64" i="155"/>
  <c r="O64" i="155"/>
  <c r="G60" i="149"/>
  <c r="J60" i="149"/>
  <c r="G55" i="140"/>
  <c r="J55" i="140"/>
  <c r="G63" i="155"/>
  <c r="J63" i="155"/>
  <c r="D56" i="100"/>
  <c r="G55" i="153"/>
  <c r="J55" i="153"/>
  <c r="D62" i="129"/>
  <c r="G57" i="138"/>
  <c r="J57" i="138"/>
  <c r="D55" i="100"/>
  <c r="G52" i="37"/>
  <c r="J52" i="37"/>
  <c r="G56" i="138"/>
  <c r="J56" i="138"/>
  <c r="G53" i="100"/>
  <c r="J53" i="100"/>
  <c r="D53" i="37"/>
  <c r="D63" i="129"/>
  <c r="L63" i="129"/>
  <c r="D63" i="155"/>
  <c r="G56" i="100"/>
  <c r="J56" i="100"/>
  <c r="D52" i="37"/>
  <c r="G56" i="153"/>
  <c r="J56" i="153"/>
  <c r="D65" i="157"/>
  <c r="L65" i="157"/>
  <c r="O65" i="157"/>
  <c r="G54" i="100"/>
  <c r="J54" i="100"/>
  <c r="G55" i="100"/>
  <c r="J55" i="100"/>
  <c r="G53" i="147"/>
  <c r="J53" i="147"/>
  <c r="D54" i="139"/>
  <c r="G61" i="129"/>
  <c r="J61" i="129"/>
  <c r="G64" i="157"/>
  <c r="J64" i="157"/>
  <c r="C18" i="138"/>
  <c r="D15" i="138"/>
  <c r="D56" i="139"/>
  <c r="D65" i="154"/>
  <c r="D64" i="157"/>
  <c r="D55" i="139"/>
  <c r="L55" i="139"/>
  <c r="O55" i="139"/>
  <c r="C18" i="139"/>
  <c r="D15" i="139"/>
  <c r="G57" i="152"/>
  <c r="J57" i="152"/>
  <c r="D57" i="139"/>
  <c r="D55" i="138"/>
  <c r="G63" i="156"/>
  <c r="J63" i="156"/>
  <c r="D55" i="147"/>
  <c r="G62" i="129"/>
  <c r="J62" i="129"/>
  <c r="G63" i="130"/>
  <c r="J63" i="130"/>
  <c r="D55" i="152"/>
  <c r="D54" i="138"/>
  <c r="L54" i="138"/>
  <c r="O54" i="138"/>
  <c r="D63" i="156"/>
  <c r="D54" i="100"/>
  <c r="G64" i="129"/>
  <c r="J64" i="129"/>
  <c r="G54" i="139"/>
  <c r="J54" i="139"/>
  <c r="D56" i="152"/>
  <c r="D57" i="138"/>
  <c r="G62" i="156"/>
  <c r="J62" i="156"/>
  <c r="G57" i="139"/>
  <c r="J57" i="139"/>
  <c r="D56" i="138"/>
  <c r="D62" i="156"/>
  <c r="D18" i="154"/>
  <c r="D54" i="37"/>
  <c r="L54" i="37"/>
  <c r="O54" i="37"/>
  <c r="D62" i="154"/>
  <c r="L62" i="154"/>
  <c r="O62" i="154"/>
  <c r="G56" i="139"/>
  <c r="J56" i="139"/>
  <c r="D56" i="151"/>
  <c r="D15" i="154"/>
  <c r="G62" i="157"/>
  <c r="J62" i="157"/>
  <c r="G63" i="157"/>
  <c r="J63" i="157"/>
  <c r="D55" i="151"/>
  <c r="L55" i="151"/>
  <c r="O55" i="151"/>
  <c r="D63" i="157"/>
  <c r="C20" i="130"/>
  <c r="D18" i="130"/>
  <c r="G52" i="34"/>
  <c r="J52" i="34"/>
  <c r="G55" i="152"/>
  <c r="J55" i="152"/>
  <c r="G63" i="154"/>
  <c r="J63" i="154"/>
  <c r="D16" i="154"/>
  <c r="C22" i="155"/>
  <c r="D19" i="155"/>
  <c r="C22" i="156"/>
  <c r="C20" i="156"/>
  <c r="D20" i="156"/>
  <c r="D62" i="157"/>
  <c r="G65" i="155"/>
  <c r="J65" i="155"/>
  <c r="D65" i="156"/>
  <c r="C21" i="157"/>
  <c r="D16" i="157"/>
  <c r="D59" i="157"/>
  <c r="D64" i="154"/>
  <c r="D55" i="37"/>
  <c r="D63" i="154"/>
  <c r="G53" i="34"/>
  <c r="J53" i="34"/>
  <c r="D60" i="130"/>
  <c r="L60" i="130"/>
  <c r="O60" i="130"/>
  <c r="G64" i="154"/>
  <c r="J64" i="154"/>
  <c r="D62" i="130"/>
  <c r="G65" i="154"/>
  <c r="J65" i="154"/>
  <c r="D66" i="155"/>
  <c r="G53" i="37"/>
  <c r="J53" i="37"/>
  <c r="D61" i="130"/>
  <c r="G58" i="151"/>
  <c r="J58" i="151"/>
  <c r="C21" i="129"/>
  <c r="C19" i="129"/>
  <c r="D19" i="129"/>
  <c r="D53" i="34"/>
  <c r="G55" i="37"/>
  <c r="J55" i="37"/>
  <c r="G56" i="152"/>
  <c r="J56" i="152"/>
  <c r="D63" i="130"/>
  <c r="G57" i="151"/>
  <c r="J57" i="151"/>
  <c r="D65" i="155"/>
  <c r="G64" i="156"/>
  <c r="J64" i="156"/>
  <c r="D17" i="154"/>
  <c r="D28" i="154"/>
  <c r="G54" i="151"/>
  <c r="J54" i="151"/>
  <c r="G55" i="34"/>
  <c r="J55" i="34"/>
  <c r="G56" i="151"/>
  <c r="J56" i="151"/>
  <c r="G54" i="34"/>
  <c r="J54" i="34"/>
  <c r="G62" i="130"/>
  <c r="J62" i="130"/>
  <c r="D58" i="153"/>
  <c r="L58" i="153"/>
  <c r="O58" i="153"/>
  <c r="D58" i="152"/>
  <c r="L58" i="152"/>
  <c r="O58" i="152"/>
  <c r="D57" i="152"/>
  <c r="J46" i="149"/>
  <c r="N53" i="129"/>
  <c r="O53" i="129"/>
  <c r="J55" i="155"/>
  <c r="N43" i="127"/>
  <c r="O43" i="127"/>
  <c r="N35" i="127"/>
  <c r="O35" i="127"/>
  <c r="N42" i="37"/>
  <c r="O42" i="37"/>
  <c r="N43" i="147"/>
  <c r="O43" i="147"/>
  <c r="J44" i="153"/>
  <c r="L53" i="119"/>
  <c r="O53" i="119"/>
  <c r="L54" i="119"/>
  <c r="O54" i="119"/>
  <c r="N42" i="119"/>
  <c r="O42" i="119"/>
  <c r="D56" i="147"/>
  <c r="L56" i="147"/>
  <c r="O56" i="147"/>
  <c r="J37" i="138"/>
  <c r="J35" i="152"/>
  <c r="J35" i="128"/>
  <c r="J35" i="100"/>
  <c r="J52" i="155"/>
  <c r="J44" i="128"/>
  <c r="J44" i="100"/>
  <c r="J24" i="139"/>
  <c r="J27" i="129"/>
  <c r="J47" i="149"/>
  <c r="N47" i="128"/>
  <c r="O47" i="128"/>
  <c r="N47" i="151"/>
  <c r="O47" i="151"/>
  <c r="N29" i="152"/>
  <c r="O29" i="152"/>
  <c r="L56" i="127"/>
  <c r="O56" i="127"/>
  <c r="L58" i="143"/>
  <c r="O58" i="143"/>
  <c r="J47" i="153"/>
  <c r="N45" i="34"/>
  <c r="O45" i="34"/>
  <c r="J41" i="100"/>
  <c r="L56" i="128"/>
  <c r="O56" i="128"/>
  <c r="N46" i="147"/>
  <c r="O46" i="147"/>
  <c r="J50" i="157"/>
  <c r="J43" i="119"/>
  <c r="N44" i="143"/>
  <c r="O44" i="143"/>
  <c r="J43" i="143"/>
  <c r="L58" i="127"/>
  <c r="O58" i="127"/>
  <c r="N28" i="156"/>
  <c r="O28" i="156"/>
  <c r="L55" i="128"/>
  <c r="O55" i="128"/>
  <c r="N30" i="151"/>
  <c r="O30" i="151"/>
  <c r="J45" i="138"/>
  <c r="J20" i="143"/>
  <c r="J42" i="140"/>
  <c r="J45" i="139"/>
  <c r="J39" i="143"/>
  <c r="J35" i="147"/>
  <c r="L55" i="127"/>
  <c r="O55" i="127"/>
  <c r="L54" i="127"/>
  <c r="O54" i="127"/>
  <c r="N51" i="130"/>
  <c r="O51" i="130"/>
  <c r="N31" i="147"/>
  <c r="O31" i="147"/>
  <c r="N44" i="151"/>
  <c r="O44" i="151"/>
  <c r="J28" i="155"/>
  <c r="N25" i="149"/>
  <c r="O25" i="149"/>
  <c r="O68" i="149"/>
  <c r="J25" i="149"/>
  <c r="J20" i="34"/>
  <c r="L54" i="143"/>
  <c r="O54" i="143"/>
  <c r="J45" i="140"/>
  <c r="N43" i="37"/>
  <c r="O43" i="37"/>
  <c r="J33" i="37"/>
  <c r="L57" i="119"/>
  <c r="O57" i="119"/>
  <c r="J45" i="37"/>
  <c r="L53" i="143"/>
  <c r="O53" i="143"/>
  <c r="J20" i="37"/>
  <c r="N45" i="127"/>
  <c r="O45" i="127"/>
  <c r="N44" i="152"/>
  <c r="O44" i="152"/>
  <c r="N47" i="138"/>
  <c r="O47" i="138"/>
  <c r="J22" i="151"/>
  <c r="N42" i="155"/>
  <c r="O42" i="155"/>
  <c r="N27" i="149"/>
  <c r="O27" i="149"/>
  <c r="N35" i="140"/>
  <c r="O35" i="140"/>
  <c r="J51" i="154"/>
  <c r="J33" i="143"/>
  <c r="J40" i="143"/>
  <c r="N23" i="140"/>
  <c r="O23" i="140"/>
  <c r="N42" i="128"/>
  <c r="O42" i="128"/>
  <c r="N41" i="156"/>
  <c r="O41" i="156"/>
  <c r="J22" i="128"/>
  <c r="J22" i="147"/>
  <c r="J27" i="154"/>
  <c r="J21" i="140"/>
  <c r="J22" i="127"/>
  <c r="J21" i="100"/>
  <c r="D54" i="152"/>
  <c r="M50" i="119"/>
  <c r="O50" i="119"/>
  <c r="J34" i="119"/>
  <c r="J36" i="139"/>
  <c r="J37" i="127"/>
  <c r="J37" i="140"/>
  <c r="J41" i="130"/>
  <c r="J34" i="143"/>
  <c r="J35" i="153"/>
  <c r="J41" i="129"/>
  <c r="J36" i="127"/>
  <c r="J34" i="37"/>
  <c r="J42" i="156"/>
  <c r="J36" i="138"/>
  <c r="N42" i="129"/>
  <c r="O42" i="129"/>
  <c r="J40" i="130"/>
  <c r="J34" i="34"/>
  <c r="J43" i="155"/>
  <c r="L56" i="119"/>
  <c r="O56" i="119"/>
  <c r="J35" i="119"/>
  <c r="N44" i="155"/>
  <c r="O44" i="155"/>
  <c r="D53" i="147"/>
  <c r="D42" i="34"/>
  <c r="N42" i="34"/>
  <c r="O42" i="34"/>
  <c r="D54" i="147"/>
  <c r="D57" i="151"/>
  <c r="D57" i="147"/>
  <c r="D58" i="151"/>
  <c r="D54" i="155"/>
  <c r="N54" i="155"/>
  <c r="O54" i="155"/>
  <c r="D54" i="151"/>
  <c r="J40" i="149"/>
  <c r="N36" i="151"/>
  <c r="O36" i="151"/>
  <c r="J42" i="157"/>
  <c r="N37" i="139"/>
  <c r="O37" i="139"/>
  <c r="J41" i="149"/>
  <c r="J36" i="100"/>
  <c r="L57" i="143"/>
  <c r="O57" i="143"/>
  <c r="N29" i="153"/>
  <c r="O29" i="153"/>
  <c r="N42" i="154"/>
  <c r="O42" i="154"/>
  <c r="N35" i="151"/>
  <c r="O35" i="151"/>
  <c r="N34" i="147"/>
  <c r="O34" i="147"/>
  <c r="N41" i="157"/>
  <c r="O41" i="157"/>
  <c r="J36" i="140"/>
  <c r="L57" i="127"/>
  <c r="O57" i="127"/>
  <c r="J36" i="128"/>
  <c r="N36" i="153"/>
  <c r="O36" i="153"/>
  <c r="J43" i="156"/>
  <c r="J36" i="152"/>
  <c r="N43" i="154"/>
  <c r="O43" i="154"/>
  <c r="N35" i="34"/>
  <c r="O35" i="34"/>
  <c r="D49" i="155"/>
  <c r="N49" i="155"/>
  <c r="O49" i="155"/>
  <c r="D30" i="119"/>
  <c r="N30" i="119"/>
  <c r="O30" i="119"/>
  <c r="D45" i="119"/>
  <c r="N45" i="119"/>
  <c r="O45" i="119"/>
  <c r="D31" i="127"/>
  <c r="N31" i="127"/>
  <c r="O31" i="127"/>
  <c r="D31" i="140"/>
  <c r="N31" i="140"/>
  <c r="O31" i="140"/>
  <c r="D29" i="37"/>
  <c r="N29" i="37"/>
  <c r="O29" i="37"/>
  <c r="D44" i="147"/>
  <c r="N44" i="147"/>
  <c r="O44" i="147"/>
  <c r="D34" i="140"/>
  <c r="N34" i="140"/>
  <c r="O34" i="140"/>
  <c r="D40" i="37"/>
  <c r="N40" i="37"/>
  <c r="O40" i="37"/>
  <c r="D29" i="100"/>
  <c r="N29" i="100"/>
  <c r="O29" i="100"/>
  <c r="D49" i="37"/>
  <c r="M49" i="37"/>
  <c r="O49" i="37"/>
  <c r="D45" i="100"/>
  <c r="N45" i="100"/>
  <c r="O45" i="100"/>
  <c r="D33" i="100"/>
  <c r="N33" i="100"/>
  <c r="O33" i="100"/>
  <c r="D40" i="129"/>
  <c r="N40" i="129"/>
  <c r="O40" i="129"/>
  <c r="D46" i="152"/>
  <c r="N46" i="152"/>
  <c r="O46" i="152"/>
  <c r="D34" i="128"/>
  <c r="N34" i="128"/>
  <c r="O34" i="128"/>
  <c r="D45" i="152"/>
  <c r="N45" i="152"/>
  <c r="O45" i="152"/>
  <c r="D32" i="151"/>
  <c r="N32" i="151"/>
  <c r="O32" i="151"/>
  <c r="D54" i="153"/>
  <c r="D26" i="149"/>
  <c r="N26" i="149"/>
  <c r="D43" i="100"/>
  <c r="N43" i="100"/>
  <c r="O43" i="100"/>
  <c r="D46" i="128"/>
  <c r="N46" i="128"/>
  <c r="O46" i="128"/>
  <c r="D31" i="128"/>
  <c r="N31" i="128"/>
  <c r="O31" i="128"/>
  <c r="D45" i="151"/>
  <c r="N45" i="151"/>
  <c r="O45" i="151"/>
  <c r="D42" i="152"/>
  <c r="N42" i="152"/>
  <c r="O42" i="152"/>
  <c r="D32" i="128"/>
  <c r="N32" i="128"/>
  <c r="O32" i="128"/>
  <c r="D46" i="151"/>
  <c r="N46" i="151"/>
  <c r="O46" i="151"/>
  <c r="D31" i="152"/>
  <c r="N31" i="152"/>
  <c r="O31" i="152"/>
  <c r="D23" i="152"/>
  <c r="N23" i="152"/>
  <c r="D40" i="155"/>
  <c r="N40" i="155"/>
  <c r="O40" i="155"/>
  <c r="D43" i="152"/>
  <c r="N43" i="152"/>
  <c r="O43" i="152"/>
  <c r="D32" i="152"/>
  <c r="N32" i="152"/>
  <c r="O32" i="152"/>
  <c r="D33" i="153"/>
  <c r="N33" i="153"/>
  <c r="O33" i="153"/>
  <c r="D51" i="128"/>
  <c r="M51" i="128"/>
  <c r="O51" i="128"/>
  <c r="D41" i="152"/>
  <c r="N41" i="152"/>
  <c r="O41" i="152"/>
  <c r="D51" i="152"/>
  <c r="M51" i="152"/>
  <c r="M59" i="152"/>
  <c r="M61" i="152"/>
  <c r="D41" i="153"/>
  <c r="N41" i="153"/>
  <c r="O41" i="153"/>
  <c r="D55" i="153"/>
  <c r="L55" i="153"/>
  <c r="O55" i="153"/>
  <c r="D34" i="152"/>
  <c r="N34" i="152"/>
  <c r="O34" i="152"/>
  <c r="D33" i="152"/>
  <c r="N33" i="152"/>
  <c r="O33" i="152"/>
  <c r="D57" i="153"/>
  <c r="D30" i="152"/>
  <c r="N30" i="152"/>
  <c r="O30" i="152"/>
  <c r="D46" i="153"/>
  <c r="N46" i="153"/>
  <c r="O46" i="153"/>
  <c r="I17" i="155"/>
  <c r="D30" i="140"/>
  <c r="N30" i="140"/>
  <c r="O30" i="140"/>
  <c r="D47" i="140"/>
  <c r="N47" i="140"/>
  <c r="O47" i="140"/>
  <c r="D43" i="153"/>
  <c r="N43" i="153"/>
  <c r="O43" i="153"/>
  <c r="D51" i="153"/>
  <c r="M51" i="153"/>
  <c r="O51" i="153"/>
  <c r="D39" i="155"/>
  <c r="N39" i="155"/>
  <c r="O39" i="155"/>
  <c r="D51" i="140"/>
  <c r="M51" i="140"/>
  <c r="M59" i="140"/>
  <c r="M61" i="140"/>
  <c r="D44" i="140"/>
  <c r="N44" i="140"/>
  <c r="O44" i="140"/>
  <c r="O64" i="140"/>
  <c r="D34" i="153"/>
  <c r="N34" i="153"/>
  <c r="O34" i="153"/>
  <c r="D33" i="140"/>
  <c r="N33" i="140"/>
  <c r="O33" i="140"/>
  <c r="D46" i="140"/>
  <c r="N46" i="140"/>
  <c r="O46" i="140"/>
  <c r="D29" i="140"/>
  <c r="N29" i="140"/>
  <c r="O29" i="140"/>
  <c r="D32" i="153"/>
  <c r="N32" i="153"/>
  <c r="O32" i="153"/>
  <c r="D30" i="153"/>
  <c r="N30" i="153"/>
  <c r="O30" i="153"/>
  <c r="D33" i="119"/>
  <c r="N33" i="119"/>
  <c r="O33" i="119"/>
  <c r="D45" i="153"/>
  <c r="N45" i="153"/>
  <c r="O45" i="153"/>
  <c r="D42" i="153"/>
  <c r="N42" i="153"/>
  <c r="O42" i="153"/>
  <c r="D22" i="140"/>
  <c r="N22" i="140"/>
  <c r="O22" i="140"/>
  <c r="D35" i="138"/>
  <c r="N35" i="138"/>
  <c r="O35" i="138"/>
  <c r="D23" i="153"/>
  <c r="N23" i="153"/>
  <c r="O23" i="153"/>
  <c r="D31" i="153"/>
  <c r="N31" i="153"/>
  <c r="O31" i="153"/>
  <c r="N48" i="157"/>
  <c r="O48" i="157"/>
  <c r="D34" i="130"/>
  <c r="D35" i="130"/>
  <c r="N35" i="130"/>
  <c r="O35" i="130"/>
  <c r="D35" i="139"/>
  <c r="N35" i="139"/>
  <c r="O35" i="139"/>
  <c r="D32" i="127"/>
  <c r="N32" i="127"/>
  <c r="O32" i="127"/>
  <c r="D30" i="128"/>
  <c r="N30" i="128"/>
  <c r="O30" i="128"/>
  <c r="D57" i="129"/>
  <c r="M57" i="129"/>
  <c r="O57" i="129"/>
  <c r="D33" i="128"/>
  <c r="N33" i="128"/>
  <c r="O33" i="128"/>
  <c r="D46" i="130"/>
  <c r="N46" i="130"/>
  <c r="O46" i="130"/>
  <c r="D56" i="130"/>
  <c r="M56" i="130"/>
  <c r="O56" i="130"/>
  <c r="D30" i="1"/>
  <c r="D58" i="154"/>
  <c r="M58" i="154"/>
  <c r="O58" i="154"/>
  <c r="D36" i="130"/>
  <c r="N36" i="130"/>
  <c r="O36" i="130"/>
  <c r="D48" i="129"/>
  <c r="N48" i="129"/>
  <c r="O48" i="129"/>
  <c r="D37" i="129"/>
  <c r="N37" i="129"/>
  <c r="O37" i="129"/>
  <c r="D43" i="128"/>
  <c r="N43" i="128"/>
  <c r="O43" i="128"/>
  <c r="D52" i="129"/>
  <c r="N52" i="129"/>
  <c r="O52" i="129"/>
  <c r="D38" i="129"/>
  <c r="N38" i="129"/>
  <c r="O38" i="129"/>
  <c r="D47" i="130"/>
  <c r="N47" i="130"/>
  <c r="O47" i="130"/>
  <c r="D51" i="139"/>
  <c r="M51" i="139"/>
  <c r="O51" i="139"/>
  <c r="D35" i="129"/>
  <c r="D36" i="129"/>
  <c r="N36" i="129"/>
  <c r="O36" i="129"/>
  <c r="D29" i="128"/>
  <c r="N29" i="128"/>
  <c r="O29" i="128"/>
  <c r="D41" i="128"/>
  <c r="N41" i="128"/>
  <c r="O41" i="128"/>
  <c r="D37" i="130"/>
  <c r="D39" i="130"/>
  <c r="N39" i="130"/>
  <c r="O39" i="130"/>
  <c r="D42" i="139"/>
  <c r="N42" i="139"/>
  <c r="O42" i="139"/>
  <c r="D23" i="128"/>
  <c r="N23" i="128"/>
  <c r="O23" i="128"/>
  <c r="O24" i="128"/>
  <c r="D45" i="128"/>
  <c r="N45" i="128"/>
  <c r="O45" i="128"/>
  <c r="D47" i="127"/>
  <c r="N47" i="127"/>
  <c r="O47" i="127"/>
  <c r="D40" i="119"/>
  <c r="N40" i="119"/>
  <c r="O40" i="119"/>
  <c r="D21" i="34"/>
  <c r="N21" i="34"/>
  <c r="O21" i="34"/>
  <c r="O22" i="34"/>
  <c r="D58" i="128"/>
  <c r="L58" i="128"/>
  <c r="O58" i="128"/>
  <c r="D57" i="128"/>
  <c r="L57" i="128"/>
  <c r="O57" i="128"/>
  <c r="D43" i="138"/>
  <c r="N43" i="138"/>
  <c r="O43" i="138"/>
  <c r="D50" i="155"/>
  <c r="N50" i="155"/>
  <c r="O50" i="155"/>
  <c r="D37" i="155"/>
  <c r="D53" i="155"/>
  <c r="N53" i="155"/>
  <c r="O53" i="155"/>
  <c r="D28" i="119"/>
  <c r="D54" i="128"/>
  <c r="L54" i="128"/>
  <c r="O54" i="128"/>
  <c r="D53" i="156"/>
  <c r="N53" i="156"/>
  <c r="O53" i="156"/>
  <c r="D51" i="138"/>
  <c r="M51" i="138"/>
  <c r="M58" i="138"/>
  <c r="M60" i="138"/>
  <c r="D31" i="119"/>
  <c r="N31" i="119"/>
  <c r="O31" i="119"/>
  <c r="D40" i="157"/>
  <c r="N40" i="157"/>
  <c r="O40" i="157"/>
  <c r="D29" i="147"/>
  <c r="N29" i="147"/>
  <c r="O29" i="147"/>
  <c r="D32" i="34"/>
  <c r="N32" i="34"/>
  <c r="O32" i="34"/>
  <c r="D29" i="119"/>
  <c r="N29" i="119"/>
  <c r="O29" i="119"/>
  <c r="D43" i="151"/>
  <c r="N43" i="151"/>
  <c r="O43" i="151"/>
  <c r="D39" i="156"/>
  <c r="N39" i="156"/>
  <c r="O39" i="156"/>
  <c r="D44" i="34"/>
  <c r="N44" i="34"/>
  <c r="O44" i="34"/>
  <c r="D23" i="119"/>
  <c r="D41" i="151"/>
  <c r="N41" i="151"/>
  <c r="O41" i="151"/>
  <c r="D59" i="155"/>
  <c r="M59" i="155"/>
  <c r="O59" i="155"/>
  <c r="D27" i="34"/>
  <c r="N27" i="34"/>
  <c r="O27" i="34"/>
  <c r="D41" i="119"/>
  <c r="N41" i="119"/>
  <c r="O41" i="119"/>
  <c r="D31" i="34"/>
  <c r="N31" i="34"/>
  <c r="O31" i="34"/>
  <c r="D33" i="34"/>
  <c r="N33" i="34"/>
  <c r="O33" i="34"/>
  <c r="D38" i="156"/>
  <c r="D49" i="156"/>
  <c r="N49" i="156"/>
  <c r="O49" i="156"/>
  <c r="D37" i="157"/>
  <c r="N37" i="157"/>
  <c r="O37" i="157"/>
  <c r="D28" i="34"/>
  <c r="N28" i="34"/>
  <c r="O28" i="34"/>
  <c r="D49" i="34"/>
  <c r="M49" i="34"/>
  <c r="D48" i="156"/>
  <c r="N48" i="156"/>
  <c r="O48" i="156"/>
  <c r="D36" i="156"/>
  <c r="D35" i="157"/>
  <c r="D36" i="157"/>
  <c r="N36" i="157"/>
  <c r="O36" i="157"/>
  <c r="I17" i="157"/>
  <c r="D29" i="34"/>
  <c r="N29" i="34"/>
  <c r="O29" i="34"/>
  <c r="D58" i="156"/>
  <c r="M58" i="156"/>
  <c r="O58" i="156"/>
  <c r="O62" i="34"/>
  <c r="D52" i="157"/>
  <c r="N52" i="157"/>
  <c r="O52" i="157"/>
  <c r="D30" i="34"/>
  <c r="N30" i="34"/>
  <c r="O30" i="34"/>
  <c r="D30" i="143"/>
  <c r="N30" i="143"/>
  <c r="O30" i="143"/>
  <c r="D32" i="143"/>
  <c r="N32" i="143"/>
  <c r="O32" i="143"/>
  <c r="D41" i="143"/>
  <c r="N41" i="143"/>
  <c r="O41" i="143"/>
  <c r="D45" i="143"/>
  <c r="N45" i="143"/>
  <c r="O45" i="143"/>
  <c r="D29" i="143"/>
  <c r="N29" i="143"/>
  <c r="O29" i="143"/>
  <c r="D50" i="143"/>
  <c r="M50" i="143"/>
  <c r="D42" i="143"/>
  <c r="N42" i="143"/>
  <c r="O42" i="143"/>
  <c r="D56" i="143"/>
  <c r="L56" i="143"/>
  <c r="O56" i="143"/>
  <c r="D27" i="143"/>
  <c r="N27" i="143"/>
  <c r="D31" i="143"/>
  <c r="N31" i="143"/>
  <c r="O31" i="143"/>
  <c r="D55" i="143"/>
  <c r="L55" i="143"/>
  <c r="D46" i="143"/>
  <c r="N46" i="143"/>
  <c r="O46" i="143"/>
  <c r="D21" i="143"/>
  <c r="N21" i="143"/>
  <c r="D28" i="143"/>
  <c r="N28" i="143"/>
  <c r="O28" i="143"/>
  <c r="D34" i="100"/>
  <c r="N34" i="100"/>
  <c r="O34" i="100"/>
  <c r="D32" i="100"/>
  <c r="N32" i="100"/>
  <c r="O32" i="100"/>
  <c r="D30" i="100"/>
  <c r="N30" i="100"/>
  <c r="O30" i="100"/>
  <c r="D28" i="100"/>
  <c r="N28" i="100"/>
  <c r="O28" i="100"/>
  <c r="D31" i="100"/>
  <c r="N31" i="100"/>
  <c r="O31" i="100"/>
  <c r="D46" i="100"/>
  <c r="N46" i="100"/>
  <c r="O46" i="100"/>
  <c r="D50" i="100"/>
  <c r="M50" i="100"/>
  <c r="N22" i="100"/>
  <c r="O22" i="100"/>
  <c r="O23" i="100"/>
  <c r="D29" i="127"/>
  <c r="N29" i="127"/>
  <c r="D46" i="127"/>
  <c r="N46" i="127"/>
  <c r="O46" i="127"/>
  <c r="D34" i="127"/>
  <c r="N34" i="127"/>
  <c r="O34" i="127"/>
  <c r="D30" i="127"/>
  <c r="N30" i="127"/>
  <c r="O30" i="127"/>
  <c r="D23" i="127"/>
  <c r="N23" i="127"/>
  <c r="D33" i="127"/>
  <c r="N33" i="127"/>
  <c r="O33" i="127"/>
  <c r="O65" i="127"/>
  <c r="D51" i="127"/>
  <c r="M51" i="127"/>
  <c r="D43" i="139"/>
  <c r="N43" i="139"/>
  <c r="O43" i="139"/>
  <c r="D33" i="139"/>
  <c r="N33" i="139"/>
  <c r="O33" i="139"/>
  <c r="D32" i="139"/>
  <c r="D47" i="139"/>
  <c r="N47" i="139"/>
  <c r="O47" i="139"/>
  <c r="D30" i="139"/>
  <c r="D33" i="138"/>
  <c r="N33" i="138"/>
  <c r="O33" i="138"/>
  <c r="D30" i="138"/>
  <c r="D31" i="138"/>
  <c r="N31" i="138"/>
  <c r="O31" i="138"/>
  <c r="I16" i="138"/>
  <c r="D42" i="138"/>
  <c r="N42" i="138"/>
  <c r="O42" i="138"/>
  <c r="D32" i="138"/>
  <c r="D45" i="147"/>
  <c r="N45" i="147"/>
  <c r="O45" i="147"/>
  <c r="D40" i="147"/>
  <c r="N40" i="147"/>
  <c r="O40" i="147"/>
  <c r="D28" i="147"/>
  <c r="N28" i="147"/>
  <c r="D41" i="147"/>
  <c r="N41" i="147"/>
  <c r="O41" i="147"/>
  <c r="D33" i="147"/>
  <c r="N33" i="147"/>
  <c r="O33" i="147"/>
  <c r="D32" i="147"/>
  <c r="N32" i="147"/>
  <c r="O32" i="147"/>
  <c r="D23" i="147"/>
  <c r="N23" i="147"/>
  <c r="D42" i="147"/>
  <c r="N42" i="147"/>
  <c r="O42" i="147"/>
  <c r="D50" i="147"/>
  <c r="M50" i="147"/>
  <c r="D30" i="147"/>
  <c r="N30" i="147"/>
  <c r="O30" i="147"/>
  <c r="D38" i="154"/>
  <c r="N38" i="154"/>
  <c r="O38" i="154"/>
  <c r="D39" i="154"/>
  <c r="N39" i="154"/>
  <c r="O39" i="154"/>
  <c r="D36" i="154"/>
  <c r="D37" i="154"/>
  <c r="N37" i="154"/>
  <c r="O37" i="154"/>
  <c r="D48" i="154"/>
  <c r="N48" i="154"/>
  <c r="O48" i="154"/>
  <c r="D41" i="154"/>
  <c r="N41" i="154"/>
  <c r="O41" i="154"/>
  <c r="D53" i="154"/>
  <c r="N53" i="154"/>
  <c r="O53" i="154"/>
  <c r="D49" i="154"/>
  <c r="N49" i="154"/>
  <c r="O49" i="154"/>
  <c r="D32" i="37"/>
  <c r="N32" i="37"/>
  <c r="O32" i="37"/>
  <c r="D31" i="37"/>
  <c r="N31" i="37"/>
  <c r="O31" i="37"/>
  <c r="D27" i="37"/>
  <c r="N27" i="37"/>
  <c r="D21" i="37"/>
  <c r="N21" i="37"/>
  <c r="D44" i="37"/>
  <c r="N44" i="37"/>
  <c r="O44" i="37"/>
  <c r="D28" i="37"/>
  <c r="N28" i="37"/>
  <c r="O28" i="37"/>
  <c r="D30" i="37"/>
  <c r="N30" i="37"/>
  <c r="O30" i="37"/>
  <c r="D39" i="37"/>
  <c r="N39" i="37"/>
  <c r="O39" i="37"/>
  <c r="D41" i="37"/>
  <c r="N41" i="37"/>
  <c r="O41" i="37"/>
  <c r="I16" i="130"/>
  <c r="D58" i="157"/>
  <c r="M58" i="157"/>
  <c r="O58" i="157"/>
  <c r="D47" i="157"/>
  <c r="N47" i="157"/>
  <c r="O47" i="157"/>
  <c r="D34" i="151"/>
  <c r="N34" i="151"/>
  <c r="O34" i="151"/>
  <c r="D23" i="151"/>
  <c r="N23" i="151"/>
  <c r="D31" i="151"/>
  <c r="N31" i="151"/>
  <c r="O31" i="151"/>
  <c r="D38" i="157"/>
  <c r="D29" i="151"/>
  <c r="N29" i="151"/>
  <c r="D32" i="140"/>
  <c r="N32" i="140"/>
  <c r="O32" i="140"/>
  <c r="D51" i="151"/>
  <c r="M51" i="151"/>
  <c r="D42" i="151"/>
  <c r="N42" i="151"/>
  <c r="O42" i="151"/>
  <c r="D33" i="151"/>
  <c r="N33" i="151"/>
  <c r="O33" i="151"/>
  <c r="J22" i="153"/>
  <c r="I17" i="156"/>
  <c r="I16" i="154"/>
  <c r="I16" i="129"/>
  <c r="O22" i="153"/>
  <c r="I16" i="139"/>
  <c r="L57" i="153"/>
  <c r="O57" i="153"/>
  <c r="D38" i="149"/>
  <c r="N38" i="149"/>
  <c r="O38" i="149"/>
  <c r="D58" i="149"/>
  <c r="L58" i="149"/>
  <c r="O58" i="149"/>
  <c r="D37" i="149"/>
  <c r="N37" i="149"/>
  <c r="O37" i="149"/>
  <c r="D50" i="149"/>
  <c r="N50" i="149"/>
  <c r="D33" i="149"/>
  <c r="N33" i="149"/>
  <c r="O33" i="149"/>
  <c r="D60" i="149"/>
  <c r="L60" i="149"/>
  <c r="O60" i="149"/>
  <c r="D61" i="149"/>
  <c r="L61" i="149"/>
  <c r="O61" i="149"/>
  <c r="D51" i="149"/>
  <c r="N51" i="149"/>
  <c r="O51" i="149"/>
  <c r="D59" i="149"/>
  <c r="L59" i="149"/>
  <c r="O59" i="149"/>
  <c r="N23" i="119"/>
  <c r="N24" i="119"/>
  <c r="L54" i="140"/>
  <c r="O54" i="140"/>
  <c r="L57" i="140"/>
  <c r="O57" i="140"/>
  <c r="L57" i="147"/>
  <c r="O57" i="147"/>
  <c r="L61" i="129"/>
  <c r="O61" i="129"/>
  <c r="L56" i="152"/>
  <c r="O56" i="152"/>
  <c r="D38" i="155"/>
  <c r="N38" i="155"/>
  <c r="O38" i="155"/>
  <c r="L62" i="130"/>
  <c r="O62" i="130"/>
  <c r="L55" i="138"/>
  <c r="O55" i="138"/>
  <c r="D55" i="149"/>
  <c r="M55" i="149"/>
  <c r="M63" i="149"/>
  <c r="M65" i="149"/>
  <c r="L54" i="147"/>
  <c r="O54" i="147"/>
  <c r="D18" i="156"/>
  <c r="D50" i="156"/>
  <c r="N50" i="156"/>
  <c r="O50" i="156"/>
  <c r="D39" i="149"/>
  <c r="N39" i="149"/>
  <c r="O39" i="149"/>
  <c r="L63" i="154"/>
  <c r="O63" i="154"/>
  <c r="D34" i="149"/>
  <c r="N34" i="149"/>
  <c r="O34" i="149"/>
  <c r="D35" i="149"/>
  <c r="N35" i="149"/>
  <c r="O35" i="149"/>
  <c r="D36" i="149"/>
  <c r="N36" i="149"/>
  <c r="O36" i="149"/>
  <c r="L65" i="156"/>
  <c r="O65" i="156"/>
  <c r="L53" i="100"/>
  <c r="O53" i="100"/>
  <c r="L62" i="157"/>
  <c r="O62" i="157"/>
  <c r="L62" i="129"/>
  <c r="O62" i="129"/>
  <c r="L54" i="153"/>
  <c r="O54" i="153"/>
  <c r="D16" i="139"/>
  <c r="L53" i="34"/>
  <c r="O53" i="34"/>
  <c r="L54" i="152"/>
  <c r="O54" i="152"/>
  <c r="L55" i="147"/>
  <c r="O55" i="147"/>
  <c r="L53" i="147"/>
  <c r="O53" i="147"/>
  <c r="O22" i="158"/>
  <c r="J23" i="158"/>
  <c r="N23" i="158"/>
  <c r="O23" i="158"/>
  <c r="L56" i="139"/>
  <c r="O56" i="139"/>
  <c r="L54" i="139"/>
  <c r="O54" i="139"/>
  <c r="L57" i="138"/>
  <c r="O57" i="138"/>
  <c r="L64" i="129"/>
  <c r="O64" i="129"/>
  <c r="L57" i="152"/>
  <c r="O57" i="152"/>
  <c r="L52" i="37"/>
  <c r="O52" i="37"/>
  <c r="L56" i="100"/>
  <c r="O56" i="100"/>
  <c r="L64" i="154"/>
  <c r="O64" i="154"/>
  <c r="L56" i="138"/>
  <c r="O56" i="138"/>
  <c r="L55" i="37"/>
  <c r="O55" i="37"/>
  <c r="L61" i="130"/>
  <c r="O61" i="130"/>
  <c r="L63" i="156"/>
  <c r="O63" i="156"/>
  <c r="D59" i="154"/>
  <c r="M59" i="154"/>
  <c r="D29" i="154"/>
  <c r="D54" i="154"/>
  <c r="L66" i="155"/>
  <c r="O66" i="155"/>
  <c r="L55" i="34"/>
  <c r="O55" i="34"/>
  <c r="L53" i="37"/>
  <c r="O53" i="37"/>
  <c r="L55" i="140"/>
  <c r="O55" i="140"/>
  <c r="C19" i="154"/>
  <c r="D19" i="154"/>
  <c r="D16" i="155"/>
  <c r="D15" i="130"/>
  <c r="D50" i="154"/>
  <c r="N50" i="154"/>
  <c r="O50" i="154"/>
  <c r="L63" i="155"/>
  <c r="O63" i="155"/>
  <c r="D17" i="129"/>
  <c r="D28" i="129"/>
  <c r="D18" i="157"/>
  <c r="D28" i="157"/>
  <c r="L63" i="130"/>
  <c r="O63" i="130"/>
  <c r="L55" i="100"/>
  <c r="O55" i="100"/>
  <c r="D17" i="157"/>
  <c r="D29" i="157"/>
  <c r="D16" i="130"/>
  <c r="D17" i="130"/>
  <c r="D48" i="130"/>
  <c r="N48" i="130"/>
  <c r="O48" i="130"/>
  <c r="D18" i="155"/>
  <c r="D51" i="155"/>
  <c r="N51" i="155"/>
  <c r="O51" i="155"/>
  <c r="L56" i="153"/>
  <c r="O56" i="153"/>
  <c r="D17" i="155"/>
  <c r="L64" i="157"/>
  <c r="O64" i="157"/>
  <c r="L58" i="151"/>
  <c r="O58" i="151"/>
  <c r="L62" i="156"/>
  <c r="O62" i="156"/>
  <c r="D16" i="129"/>
  <c r="D17" i="138"/>
  <c r="D44" i="138"/>
  <c r="N44" i="138"/>
  <c r="O44" i="138"/>
  <c r="L64" i="156"/>
  <c r="O64" i="156"/>
  <c r="L57" i="139"/>
  <c r="O57" i="139"/>
  <c r="L56" i="151"/>
  <c r="O56" i="151"/>
  <c r="D16" i="138"/>
  <c r="D17" i="139"/>
  <c r="L54" i="100"/>
  <c r="O54" i="100"/>
  <c r="L54" i="34"/>
  <c r="O54" i="34"/>
  <c r="M59" i="157"/>
  <c r="O59" i="157"/>
  <c r="J27" i="157"/>
  <c r="L52" i="34"/>
  <c r="O52" i="34"/>
  <c r="L63" i="157"/>
  <c r="O63" i="157"/>
  <c r="L57" i="151"/>
  <c r="O57" i="151"/>
  <c r="D21" i="156"/>
  <c r="D31" i="156"/>
  <c r="N31" i="156"/>
  <c r="O31" i="156"/>
  <c r="D21" i="155"/>
  <c r="C20" i="155"/>
  <c r="D20" i="155"/>
  <c r="D20" i="154"/>
  <c r="D20" i="129"/>
  <c r="D30" i="129"/>
  <c r="N30" i="129"/>
  <c r="O30" i="129"/>
  <c r="L65" i="155"/>
  <c r="O65" i="155"/>
  <c r="D15" i="129"/>
  <c r="D58" i="129"/>
  <c r="D19" i="157"/>
  <c r="L65" i="154"/>
  <c r="O65" i="154"/>
  <c r="D17" i="156"/>
  <c r="L54" i="151"/>
  <c r="O54" i="151"/>
  <c r="L55" i="152"/>
  <c r="O55" i="152"/>
  <c r="D16" i="156"/>
  <c r="D30" i="156"/>
  <c r="M58" i="119"/>
  <c r="M60" i="119"/>
  <c r="N28" i="149"/>
  <c r="D45" i="149"/>
  <c r="L58" i="119"/>
  <c r="L60" i="119"/>
  <c r="O63" i="129"/>
  <c r="L60" i="127"/>
  <c r="L62" i="127"/>
  <c r="M59" i="153"/>
  <c r="M61" i="153"/>
  <c r="M57" i="37"/>
  <c r="M59" i="37"/>
  <c r="O24" i="140"/>
  <c r="N24" i="140"/>
  <c r="N39" i="140"/>
  <c r="O39" i="140"/>
  <c r="O51" i="140"/>
  <c r="O26" i="149"/>
  <c r="O28" i="149"/>
  <c r="O51" i="138"/>
  <c r="O23" i="152"/>
  <c r="O24" i="152"/>
  <c r="N24" i="152"/>
  <c r="N39" i="152"/>
  <c r="O39" i="152"/>
  <c r="M60" i="128"/>
  <c r="M62" i="128"/>
  <c r="D41" i="155"/>
  <c r="N41" i="155"/>
  <c r="O41" i="155"/>
  <c r="N24" i="153"/>
  <c r="N39" i="153"/>
  <c r="O39" i="153"/>
  <c r="O51" i="152"/>
  <c r="L60" i="128"/>
  <c r="L62" i="128"/>
  <c r="N34" i="130"/>
  <c r="O34" i="130"/>
  <c r="D50" i="130"/>
  <c r="N50" i="130"/>
  <c r="O50" i="130"/>
  <c r="D38" i="130"/>
  <c r="N38" i="130"/>
  <c r="O38" i="130"/>
  <c r="N37" i="130"/>
  <c r="O37" i="130"/>
  <c r="M58" i="139"/>
  <c r="M60" i="139"/>
  <c r="N24" i="128"/>
  <c r="D37" i="128"/>
  <c r="N35" i="129"/>
  <c r="O35" i="129"/>
  <c r="D51" i="129"/>
  <c r="N51" i="129"/>
  <c r="O51" i="129"/>
  <c r="D39" i="129"/>
  <c r="N39" i="129"/>
  <c r="O39" i="129"/>
  <c r="N37" i="155"/>
  <c r="O37" i="155"/>
  <c r="N22" i="34"/>
  <c r="D37" i="34"/>
  <c r="D32" i="119"/>
  <c r="N32" i="119"/>
  <c r="O32" i="119"/>
  <c r="N28" i="119"/>
  <c r="O28" i="119"/>
  <c r="D44" i="119"/>
  <c r="N44" i="119"/>
  <c r="O44" i="119"/>
  <c r="N23" i="100"/>
  <c r="D37" i="100"/>
  <c r="N35" i="157"/>
  <c r="O35" i="157"/>
  <c r="D51" i="157"/>
  <c r="N51" i="157"/>
  <c r="O51" i="157"/>
  <c r="D52" i="156"/>
  <c r="N52" i="156"/>
  <c r="O52" i="156"/>
  <c r="N36" i="156"/>
  <c r="O36" i="156"/>
  <c r="D37" i="156"/>
  <c r="N37" i="156"/>
  <c r="O37" i="156"/>
  <c r="O49" i="34"/>
  <c r="M57" i="34"/>
  <c r="M59" i="34"/>
  <c r="D40" i="156"/>
  <c r="N40" i="156"/>
  <c r="O40" i="156"/>
  <c r="N38" i="156"/>
  <c r="O38" i="156"/>
  <c r="O23" i="147"/>
  <c r="O24" i="147"/>
  <c r="N24" i="147"/>
  <c r="N22" i="143"/>
  <c r="O21" i="143"/>
  <c r="O22" i="143"/>
  <c r="N30" i="139"/>
  <c r="D46" i="139"/>
  <c r="N46" i="139"/>
  <c r="O46" i="139"/>
  <c r="D31" i="139"/>
  <c r="N31" i="139"/>
  <c r="O31" i="139"/>
  <c r="N32" i="138"/>
  <c r="O32" i="138"/>
  <c r="D34" i="138"/>
  <c r="N34" i="138"/>
  <c r="O34" i="138"/>
  <c r="O28" i="147"/>
  <c r="O29" i="151"/>
  <c r="N38" i="157"/>
  <c r="O38" i="157"/>
  <c r="D39" i="157"/>
  <c r="N39" i="157"/>
  <c r="O39" i="157"/>
  <c r="D52" i="154"/>
  <c r="N52" i="154"/>
  <c r="O52" i="154"/>
  <c r="N36" i="154"/>
  <c r="O36" i="154"/>
  <c r="O50" i="147"/>
  <c r="M58" i="147"/>
  <c r="M60" i="147"/>
  <c r="M60" i="127"/>
  <c r="M62" i="127"/>
  <c r="O51" i="127"/>
  <c r="M58" i="100"/>
  <c r="M60" i="100"/>
  <c r="O50" i="100"/>
  <c r="O50" i="143"/>
  <c r="M60" i="143"/>
  <c r="M62" i="143"/>
  <c r="O55" i="143"/>
  <c r="L60" i="143"/>
  <c r="L62" i="143"/>
  <c r="N24" i="127"/>
  <c r="O23" i="127"/>
  <c r="O24" i="127"/>
  <c r="O21" i="37"/>
  <c r="O22" i="37"/>
  <c r="N22" i="37"/>
  <c r="O51" i="151"/>
  <c r="M59" i="151"/>
  <c r="M61" i="151"/>
  <c r="O23" i="151"/>
  <c r="O24" i="151"/>
  <c r="N24" i="151"/>
  <c r="O27" i="37"/>
  <c r="D40" i="154"/>
  <c r="N40" i="154"/>
  <c r="O40" i="154"/>
  <c r="N30" i="138"/>
  <c r="D46" i="138"/>
  <c r="N46" i="138"/>
  <c r="O46" i="138"/>
  <c r="D34" i="139"/>
  <c r="N34" i="139"/>
  <c r="O34" i="139"/>
  <c r="N32" i="139"/>
  <c r="O32" i="139"/>
  <c r="O29" i="127"/>
  <c r="O27" i="143"/>
  <c r="O24" i="153"/>
  <c r="O23" i="119"/>
  <c r="O24" i="119"/>
  <c r="D30" i="155"/>
  <c r="N30" i="155"/>
  <c r="O30" i="155"/>
  <c r="D60" i="155"/>
  <c r="M60" i="155"/>
  <c r="D54" i="156"/>
  <c r="D59" i="156"/>
  <c r="M59" i="156"/>
  <c r="O50" i="149"/>
  <c r="O55" i="149"/>
  <c r="L59" i="140"/>
  <c r="L61" i="140"/>
  <c r="L58" i="138"/>
  <c r="L60" i="138"/>
  <c r="L58" i="147"/>
  <c r="L60" i="147"/>
  <c r="D29" i="155"/>
  <c r="D29" i="156"/>
  <c r="L59" i="153"/>
  <c r="L61" i="153"/>
  <c r="N24" i="158"/>
  <c r="D38" i="158"/>
  <c r="O24" i="158"/>
  <c r="L64" i="130"/>
  <c r="L66" i="130"/>
  <c r="L65" i="129"/>
  <c r="L67" i="129"/>
  <c r="L57" i="37"/>
  <c r="L59" i="37"/>
  <c r="L58" i="139"/>
  <c r="L60" i="139"/>
  <c r="D29" i="129"/>
  <c r="N26" i="130"/>
  <c r="O26" i="130"/>
  <c r="D57" i="130"/>
  <c r="M57" i="130"/>
  <c r="M64" i="130"/>
  <c r="M66" i="130"/>
  <c r="N29" i="157"/>
  <c r="O29" i="157"/>
  <c r="D20" i="157"/>
  <c r="D30" i="157"/>
  <c r="N30" i="157"/>
  <c r="O30" i="157"/>
  <c r="O59" i="154"/>
  <c r="M67" i="154"/>
  <c r="M69" i="154"/>
  <c r="D28" i="130"/>
  <c r="N28" i="130"/>
  <c r="O28" i="130"/>
  <c r="D30" i="154"/>
  <c r="N30" i="154"/>
  <c r="O30" i="154"/>
  <c r="M66" i="157"/>
  <c r="M68" i="157"/>
  <c r="D49" i="129"/>
  <c r="N49" i="129"/>
  <c r="O49" i="129"/>
  <c r="L63" i="149"/>
  <c r="L65" i="149"/>
  <c r="D49" i="157"/>
  <c r="N49" i="157"/>
  <c r="O49" i="157"/>
  <c r="N29" i="154"/>
  <c r="O29" i="154"/>
  <c r="D19" i="130"/>
  <c r="D29" i="130"/>
  <c r="N29" i="130"/>
  <c r="O29" i="130"/>
  <c r="L66" i="156"/>
  <c r="L68" i="156"/>
  <c r="D27" i="130"/>
  <c r="D25" i="139"/>
  <c r="N25" i="139"/>
  <c r="D44" i="139"/>
  <c r="N44" i="139"/>
  <c r="O44" i="139"/>
  <c r="L68" i="155"/>
  <c r="L70" i="155"/>
  <c r="L57" i="34"/>
  <c r="L59" i="34"/>
  <c r="D25" i="138"/>
  <c r="N25" i="138"/>
  <c r="O25" i="138"/>
  <c r="O26" i="138"/>
  <c r="L58" i="100"/>
  <c r="L60" i="100"/>
  <c r="N27" i="157"/>
  <c r="O27" i="157"/>
  <c r="M58" i="129"/>
  <c r="L59" i="151"/>
  <c r="L61" i="151"/>
  <c r="L59" i="152"/>
  <c r="L61" i="152"/>
  <c r="L66" i="157"/>
  <c r="L68" i="157"/>
  <c r="D31" i="155"/>
  <c r="N31" i="155"/>
  <c r="O31" i="155"/>
  <c r="L67" i="154"/>
  <c r="L69" i="154"/>
  <c r="N42" i="149"/>
  <c r="O42" i="149"/>
  <c r="N43" i="149"/>
  <c r="O43" i="149"/>
  <c r="D43" i="149"/>
  <c r="N44" i="149"/>
  <c r="O44" i="149"/>
  <c r="D44" i="149"/>
  <c r="N45" i="149"/>
  <c r="O45" i="149"/>
  <c r="D42" i="149"/>
  <c r="N36" i="34"/>
  <c r="N41" i="140"/>
  <c r="O41" i="140"/>
  <c r="N40" i="140"/>
  <c r="O40" i="140"/>
  <c r="D38" i="34"/>
  <c r="D39" i="140"/>
  <c r="D41" i="140"/>
  <c r="N38" i="140"/>
  <c r="O38" i="140"/>
  <c r="N38" i="152"/>
  <c r="O38" i="152"/>
  <c r="N37" i="34"/>
  <c r="O37" i="34"/>
  <c r="N38" i="34"/>
  <c r="O38" i="34"/>
  <c r="D39" i="34"/>
  <c r="N39" i="34"/>
  <c r="O39" i="34"/>
  <c r="D38" i="140"/>
  <c r="D39" i="153"/>
  <c r="D40" i="140"/>
  <c r="D40" i="153"/>
  <c r="D36" i="34"/>
  <c r="N40" i="152"/>
  <c r="O40" i="152"/>
  <c r="N38" i="100"/>
  <c r="O38" i="100"/>
  <c r="D37" i="153"/>
  <c r="N40" i="153"/>
  <c r="O40" i="153"/>
  <c r="N37" i="153"/>
  <c r="O37" i="153"/>
  <c r="N38" i="153"/>
  <c r="O38" i="153"/>
  <c r="D38" i="153"/>
  <c r="D39" i="152"/>
  <c r="D40" i="152"/>
  <c r="D38" i="152"/>
  <c r="D37" i="152"/>
  <c r="N37" i="152"/>
  <c r="N40" i="128"/>
  <c r="O40" i="128"/>
  <c r="D38" i="128"/>
  <c r="N38" i="128"/>
  <c r="O38" i="128"/>
  <c r="N39" i="128"/>
  <c r="O39" i="128"/>
  <c r="D39" i="128"/>
  <c r="N37" i="128"/>
  <c r="O37" i="128"/>
  <c r="D40" i="128"/>
  <c r="N40" i="100"/>
  <c r="O40" i="100"/>
  <c r="D39" i="100"/>
  <c r="N39" i="100"/>
  <c r="O39" i="100"/>
  <c r="D38" i="100"/>
  <c r="D40" i="100"/>
  <c r="N37" i="100"/>
  <c r="D37" i="119"/>
  <c r="N39" i="119"/>
  <c r="O39" i="119"/>
  <c r="N36" i="119"/>
  <c r="D38" i="119"/>
  <c r="N37" i="119"/>
  <c r="O37" i="119"/>
  <c r="D36" i="119"/>
  <c r="D39" i="119"/>
  <c r="N38" i="119"/>
  <c r="O38" i="119"/>
  <c r="O30" i="139"/>
  <c r="N37" i="151"/>
  <c r="D40" i="151"/>
  <c r="D38" i="151"/>
  <c r="N38" i="151"/>
  <c r="O38" i="151"/>
  <c r="D39" i="151"/>
  <c r="N40" i="151"/>
  <c r="O40" i="151"/>
  <c r="D37" i="151"/>
  <c r="N39" i="151"/>
  <c r="O39" i="151"/>
  <c r="N35" i="37"/>
  <c r="D35" i="37"/>
  <c r="N36" i="37"/>
  <c r="O36" i="37"/>
  <c r="D36" i="37"/>
  <c r="N37" i="37"/>
  <c r="O37" i="37"/>
  <c r="D38" i="37"/>
  <c r="D37" i="37"/>
  <c r="N38" i="37"/>
  <c r="O38" i="37"/>
  <c r="N37" i="143"/>
  <c r="O37" i="143"/>
  <c r="N36" i="143"/>
  <c r="O36" i="143"/>
  <c r="D36" i="143"/>
  <c r="N35" i="143"/>
  <c r="D38" i="143"/>
  <c r="D37" i="143"/>
  <c r="D35" i="143"/>
  <c r="N38" i="143"/>
  <c r="O38" i="143"/>
  <c r="D37" i="147"/>
  <c r="N37" i="147"/>
  <c r="O37" i="147"/>
  <c r="D38" i="147"/>
  <c r="N38" i="147"/>
  <c r="O38" i="147"/>
  <c r="D39" i="147"/>
  <c r="N39" i="147"/>
  <c r="O39" i="147"/>
  <c r="D36" i="147"/>
  <c r="N36" i="147"/>
  <c r="O30" i="138"/>
  <c r="N38" i="127"/>
  <c r="N41" i="127"/>
  <c r="O41" i="127"/>
  <c r="N40" i="127"/>
  <c r="O40" i="127"/>
  <c r="D38" i="127"/>
  <c r="D41" i="127"/>
  <c r="D40" i="127"/>
  <c r="N39" i="127"/>
  <c r="O39" i="127"/>
  <c r="D39" i="127"/>
  <c r="N60" i="127"/>
  <c r="N62" i="127"/>
  <c r="N36" i="158"/>
  <c r="O36" i="158"/>
  <c r="N39" i="158"/>
  <c r="O39" i="158"/>
  <c r="N37" i="158"/>
  <c r="O37" i="158"/>
  <c r="N38" i="158"/>
  <c r="O38" i="158"/>
  <c r="D39" i="158"/>
  <c r="D37" i="158"/>
  <c r="D36" i="158"/>
  <c r="J26" i="130"/>
  <c r="D53" i="157"/>
  <c r="N53" i="157"/>
  <c r="O53" i="157"/>
  <c r="D52" i="130"/>
  <c r="N52" i="130"/>
  <c r="O52" i="130"/>
  <c r="N31" i="157"/>
  <c r="D43" i="157"/>
  <c r="O60" i="155"/>
  <c r="M68" i="155"/>
  <c r="M70" i="155"/>
  <c r="O31" i="154"/>
  <c r="N30" i="130"/>
  <c r="D44" i="130"/>
  <c r="O31" i="157"/>
  <c r="O57" i="130"/>
  <c r="N31" i="154"/>
  <c r="D47" i="154"/>
  <c r="N47" i="154"/>
  <c r="O47" i="154"/>
  <c r="D55" i="155"/>
  <c r="N26" i="138"/>
  <c r="D38" i="138"/>
  <c r="O25" i="139"/>
  <c r="O26" i="139"/>
  <c r="N26" i="139"/>
  <c r="N30" i="156"/>
  <c r="O59" i="156"/>
  <c r="M66" i="156"/>
  <c r="M68" i="156"/>
  <c r="O32" i="155"/>
  <c r="N32" i="155"/>
  <c r="N46" i="155"/>
  <c r="O46" i="155"/>
  <c r="D53" i="129"/>
  <c r="N29" i="129"/>
  <c r="O58" i="129"/>
  <c r="M65" i="129"/>
  <c r="M67" i="129"/>
  <c r="O36" i="34"/>
  <c r="O57" i="34"/>
  <c r="O59" i="34"/>
  <c r="O64" i="34"/>
  <c r="N57" i="34"/>
  <c r="N59" i="34"/>
  <c r="N63" i="149"/>
  <c r="N65" i="149"/>
  <c r="O63" i="149"/>
  <c r="O65" i="149"/>
  <c r="O72" i="149"/>
  <c r="O59" i="140"/>
  <c r="O61" i="140"/>
  <c r="O68" i="140"/>
  <c r="N59" i="140"/>
  <c r="N61" i="140"/>
  <c r="O59" i="153"/>
  <c r="O64" i="153"/>
  <c r="N59" i="153"/>
  <c r="N61" i="153"/>
  <c r="N59" i="152"/>
  <c r="N61" i="152"/>
  <c r="O60" i="128"/>
  <c r="O65" i="128"/>
  <c r="O37" i="152"/>
  <c r="O59" i="152"/>
  <c r="O61" i="152"/>
  <c r="N60" i="128"/>
  <c r="N62" i="128"/>
  <c r="N58" i="100"/>
  <c r="N60" i="100"/>
  <c r="O37" i="100"/>
  <c r="O58" i="100"/>
  <c r="O60" i="100"/>
  <c r="N58" i="119"/>
  <c r="N60" i="119"/>
  <c r="O36" i="119"/>
  <c r="O58" i="119"/>
  <c r="O35" i="37"/>
  <c r="O57" i="37"/>
  <c r="N57" i="37"/>
  <c r="N59" i="37"/>
  <c r="O35" i="143"/>
  <c r="O60" i="143"/>
  <c r="O62" i="143"/>
  <c r="O64" i="143"/>
  <c r="N60" i="143"/>
  <c r="N62" i="143"/>
  <c r="O37" i="151"/>
  <c r="O59" i="151"/>
  <c r="N59" i="151"/>
  <c r="N61" i="151"/>
  <c r="O38" i="127"/>
  <c r="O60" i="127"/>
  <c r="O62" i="127"/>
  <c r="O36" i="147"/>
  <c r="O58" i="147"/>
  <c r="N58" i="147"/>
  <c r="N60" i="147"/>
  <c r="O30" i="130"/>
  <c r="D41" i="138"/>
  <c r="N41" i="138"/>
  <c r="O41" i="138"/>
  <c r="D39" i="138"/>
  <c r="N38" i="138"/>
  <c r="O38" i="138"/>
  <c r="N58" i="158"/>
  <c r="N60" i="158"/>
  <c r="O58" i="158"/>
  <c r="O63" i="158"/>
  <c r="N39" i="138"/>
  <c r="O39" i="138"/>
  <c r="D40" i="138"/>
  <c r="N43" i="157"/>
  <c r="O43" i="157"/>
  <c r="N45" i="157"/>
  <c r="O45" i="157"/>
  <c r="D44" i="157"/>
  <c r="D46" i="157"/>
  <c r="N46" i="157"/>
  <c r="O46" i="157"/>
  <c r="N44" i="157"/>
  <c r="O44" i="157"/>
  <c r="D45" i="157"/>
  <c r="N43" i="130"/>
  <c r="O43" i="130"/>
  <c r="N46" i="154"/>
  <c r="O46" i="154"/>
  <c r="D44" i="154"/>
  <c r="D45" i="130"/>
  <c r="N45" i="130"/>
  <c r="O45" i="130"/>
  <c r="D43" i="130"/>
  <c r="N44" i="130"/>
  <c r="O44" i="130"/>
  <c r="D42" i="130"/>
  <c r="N42" i="130"/>
  <c r="O42" i="130"/>
  <c r="D48" i="155"/>
  <c r="N48" i="155"/>
  <c r="O48" i="155"/>
  <c r="D46" i="155"/>
  <c r="N40" i="138"/>
  <c r="O40" i="138"/>
  <c r="N44" i="154"/>
  <c r="D46" i="154"/>
  <c r="D45" i="154"/>
  <c r="N45" i="154"/>
  <c r="O45" i="154"/>
  <c r="D45" i="155"/>
  <c r="D47" i="155"/>
  <c r="N38" i="139"/>
  <c r="D39" i="139"/>
  <c r="N39" i="139"/>
  <c r="O39" i="139"/>
  <c r="D40" i="139"/>
  <c r="D41" i="139"/>
  <c r="N41" i="139"/>
  <c r="O41" i="139"/>
  <c r="D38" i="139"/>
  <c r="N40" i="139"/>
  <c r="O40" i="139"/>
  <c r="N45" i="155"/>
  <c r="O45" i="155"/>
  <c r="N47" i="155"/>
  <c r="O47" i="155"/>
  <c r="N31" i="129"/>
  <c r="O29" i="129"/>
  <c r="O31" i="129"/>
  <c r="O30" i="156"/>
  <c r="O32" i="156"/>
  <c r="N32" i="156"/>
  <c r="O70" i="149"/>
  <c r="O66" i="140"/>
  <c r="O66" i="34"/>
  <c r="O61" i="153"/>
  <c r="O66" i="153"/>
  <c r="O64" i="152"/>
  <c r="O66" i="152"/>
  <c r="O62" i="128"/>
  <c r="O67" i="128"/>
  <c r="O66" i="100"/>
  <c r="O62" i="100"/>
  <c r="O64" i="100"/>
  <c r="O63" i="119"/>
  <c r="O60" i="119"/>
  <c r="O68" i="143"/>
  <c r="O66" i="143"/>
  <c r="O62" i="37"/>
  <c r="O59" i="37"/>
  <c r="O63" i="147"/>
  <c r="O60" i="147"/>
  <c r="O68" i="152"/>
  <c r="O69" i="127"/>
  <c r="O67" i="127"/>
  <c r="O64" i="151"/>
  <c r="O61" i="151"/>
  <c r="O60" i="158"/>
  <c r="O65" i="158"/>
  <c r="N58" i="138"/>
  <c r="N60" i="138"/>
  <c r="O58" i="138"/>
  <c r="O60" i="138"/>
  <c r="O67" i="158"/>
  <c r="O66" i="157"/>
  <c r="O70" i="157"/>
  <c r="N66" i="157"/>
  <c r="N68" i="157"/>
  <c r="N67" i="154"/>
  <c r="N69" i="154"/>
  <c r="O44" i="154"/>
  <c r="O67" i="154"/>
  <c r="O64" i="130"/>
  <c r="O68" i="130"/>
  <c r="N64" i="130"/>
  <c r="N66" i="130"/>
  <c r="O68" i="153"/>
  <c r="O68" i="155"/>
  <c r="O72" i="155"/>
  <c r="N68" i="155"/>
  <c r="N70" i="155"/>
  <c r="O38" i="139"/>
  <c r="O58" i="139"/>
  <c r="N58" i="139"/>
  <c r="N60" i="139"/>
  <c r="D45" i="156"/>
  <c r="D47" i="156"/>
  <c r="N47" i="156"/>
  <c r="O47" i="156"/>
  <c r="D46" i="156"/>
  <c r="N46" i="156"/>
  <c r="O46" i="156"/>
  <c r="N45" i="156"/>
  <c r="O45" i="156"/>
  <c r="N44" i="156"/>
  <c r="D44" i="156"/>
  <c r="N43" i="129"/>
  <c r="N46" i="129"/>
  <c r="O46" i="129"/>
  <c r="D43" i="129"/>
  <c r="D46" i="129"/>
  <c r="D45" i="129"/>
  <c r="D44" i="129"/>
  <c r="N44" i="129"/>
  <c r="O44" i="129"/>
  <c r="N45" i="129"/>
  <c r="O45" i="129"/>
  <c r="O69" i="128"/>
  <c r="O67" i="119"/>
  <c r="O65" i="119"/>
  <c r="O65" i="147"/>
  <c r="O67" i="147"/>
  <c r="O68" i="151"/>
  <c r="O66" i="151"/>
  <c r="O64" i="37"/>
  <c r="O66" i="37"/>
  <c r="O62" i="138"/>
  <c r="O64" i="138"/>
  <c r="O66" i="138"/>
  <c r="O68" i="157"/>
  <c r="O72" i="157"/>
  <c r="O74" i="157"/>
  <c r="O71" i="154"/>
  <c r="O69" i="154"/>
  <c r="O66" i="130"/>
  <c r="O70" i="130"/>
  <c r="O72" i="130"/>
  <c r="O70" i="155"/>
  <c r="O74" i="155"/>
  <c r="O76" i="155"/>
  <c r="O62" i="139"/>
  <c r="O60" i="139"/>
  <c r="O43" i="129"/>
  <c r="O65" i="129"/>
  <c r="N65" i="129"/>
  <c r="N67" i="129"/>
  <c r="O44" i="156"/>
  <c r="O66" i="156"/>
  <c r="N66" i="156"/>
  <c r="N68" i="156"/>
  <c r="O73" i="154"/>
  <c r="O75" i="154"/>
  <c r="O64" i="139"/>
  <c r="O66" i="139"/>
  <c r="O69" i="129"/>
  <c r="O67" i="129"/>
  <c r="O70" i="156"/>
  <c r="O68" i="156"/>
  <c r="O71" i="129"/>
  <c r="O73" i="129"/>
  <c r="O72" i="156"/>
  <c r="O74" i="1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s267543</author>
    <author>aep</author>
    <author xml:space="preserve"> </author>
    <author>American Electric Power®</author>
    <author>AEP</author>
    <author>aepuser</author>
    <author>s184006</author>
  </authors>
  <commentList>
    <comment ref="A9" authorId="0" shapeId="0" xr:uid="{0A9B6750-4ABF-424A-8FAF-3B3620207F6F}">
      <text>
        <r>
          <rPr>
            <b/>
            <sz val="9"/>
            <color indexed="81"/>
            <rFont val="Tahoma"/>
            <family val="2"/>
          </rPr>
          <t>Select "Yes" from the drop down box if electing to shopping for generation supply.</t>
        </r>
        <r>
          <rPr>
            <sz val="9"/>
            <color indexed="81"/>
            <rFont val="Tahoma"/>
            <family val="2"/>
          </rPr>
          <t xml:space="preserve">
</t>
        </r>
      </text>
    </comment>
    <comment ref="A14" authorId="1" shapeId="0" xr:uid="{00000000-0006-0000-0000-000001000000}">
      <text>
        <r>
          <rPr>
            <b/>
            <sz val="8"/>
            <color indexed="81"/>
            <rFont val="Tahoma"/>
            <family val="2"/>
          </rPr>
          <t xml:space="preserve">Enter the kW contract capacity. </t>
        </r>
      </text>
    </comment>
    <comment ref="F14" authorId="2" shapeId="0" xr:uid="{00000000-0006-0000-0000-000002000000}">
      <text>
        <r>
          <rPr>
            <b/>
            <sz val="8"/>
            <color indexed="81"/>
            <rFont val="Tahoma"/>
            <family val="2"/>
          </rPr>
          <t xml:space="preserve"> Generally the delivery and measurement of energy is at the same voltage. If not, measurement will be compensated to the delivery voltage.  Metered energy and demand are adjusted for billing purposes.  Applies to GS2, GS3, and GS4 services. 
Mark selection with as "x".</t>
        </r>
        <r>
          <rPr>
            <sz val="8"/>
            <color indexed="81"/>
            <rFont val="Tahoma"/>
            <family val="2"/>
          </rPr>
          <t xml:space="preserve">
</t>
        </r>
      </text>
    </comment>
    <comment ref="A15" authorId="3" shapeId="0" xr:uid="{00000000-0006-0000-0000-000003000000}">
      <text>
        <r>
          <rPr>
            <b/>
            <sz val="9"/>
            <color indexed="81"/>
            <rFont val="Tahoma"/>
            <family val="2"/>
          </rPr>
          <t xml:space="preserve">Enter the Minimum Billing Demand (kW) as specified in the service contract.  </t>
        </r>
        <r>
          <rPr>
            <sz val="9"/>
            <color indexed="81"/>
            <rFont val="Tahoma"/>
            <family val="2"/>
          </rPr>
          <t xml:space="preserve">
</t>
        </r>
      </text>
    </comment>
    <comment ref="A16" authorId="1" shapeId="0" xr:uid="{00000000-0006-0000-0000-000004000000}">
      <text>
        <r>
          <rPr>
            <b/>
            <sz val="8"/>
            <color indexed="81"/>
            <rFont val="Tahoma"/>
            <family val="2"/>
          </rPr>
          <t xml:space="preserve">Enter the highest previous billing demand (kW) for the current and last 11 months </t>
        </r>
        <r>
          <rPr>
            <b/>
            <u/>
            <sz val="8"/>
            <color indexed="81"/>
            <rFont val="Tahoma"/>
            <family val="2"/>
          </rPr>
          <t>only if</t>
        </r>
        <r>
          <rPr>
            <b/>
            <sz val="8"/>
            <color indexed="81"/>
            <rFont val="Tahoma"/>
            <family val="2"/>
          </rPr>
          <t xml:space="preserve"> the average demand over the same time period exceeds 100 kW. </t>
        </r>
      </text>
    </comment>
    <comment ref="A18" authorId="1" shapeId="0" xr:uid="{00000000-0006-0000-0000-000005000000}">
      <text>
        <r>
          <rPr>
            <b/>
            <sz val="8"/>
            <color indexed="81"/>
            <rFont val="Tahoma"/>
            <family val="2"/>
          </rPr>
          <t xml:space="preserve">Enter the billing demand.  Enter both kW and kVa.  This is the On-Peak demand for customers with the Time Of Day option. </t>
        </r>
        <r>
          <rPr>
            <sz val="8"/>
            <color indexed="81"/>
            <rFont val="Tahoma"/>
            <family val="2"/>
          </rPr>
          <t xml:space="preserve">
</t>
        </r>
      </text>
    </comment>
    <comment ref="A19" authorId="1" shapeId="0" xr:uid="{00000000-0006-0000-0000-000006000000}">
      <text>
        <r>
          <rPr>
            <b/>
            <sz val="8"/>
            <color indexed="81"/>
            <rFont val="Tahoma"/>
            <family val="2"/>
          </rPr>
          <t>Enter the off-peak billing demand when the Time Of Day option is applicable.  Enter both the kW and kVa.</t>
        </r>
        <r>
          <rPr>
            <sz val="8"/>
            <color indexed="81"/>
            <rFont val="Tahoma"/>
            <family val="2"/>
          </rPr>
          <t xml:space="preserve">
</t>
        </r>
      </text>
    </comment>
    <comment ref="A21" authorId="4" shapeId="0" xr:uid="{00000000-0006-0000-0000-000007000000}">
      <text>
        <r>
          <rPr>
            <b/>
            <sz val="8"/>
            <color indexed="81"/>
            <rFont val="Tahoma"/>
            <family val="2"/>
          </rPr>
          <t xml:space="preserve">Enter the "Net" metered kWh  (on-peak kWh if applicable) or enter the "Delivered"  kWh (on-peak kWh if applicable) </t>
        </r>
        <r>
          <rPr>
            <sz val="8"/>
            <color indexed="81"/>
            <rFont val="Tahoma"/>
            <family val="2"/>
          </rPr>
          <t xml:space="preserve">
</t>
        </r>
      </text>
    </comment>
    <comment ref="A22" authorId="4" shapeId="0" xr:uid="{00000000-0006-0000-0000-000008000000}">
      <text>
        <r>
          <rPr>
            <b/>
            <sz val="8"/>
            <color indexed="81"/>
            <rFont val="Tahoma"/>
            <family val="2"/>
          </rPr>
          <t>Enter the "Net" metered off-peak kWh  or enter the "Delivered" off-peak kWh.</t>
        </r>
        <r>
          <rPr>
            <sz val="8"/>
            <color indexed="81"/>
            <rFont val="Tahoma"/>
            <family val="2"/>
          </rPr>
          <t xml:space="preserve">
</t>
        </r>
      </text>
    </comment>
    <comment ref="A23" authorId="3" shapeId="0" xr:uid="{00000000-0006-0000-0000-000009000000}">
      <text>
        <r>
          <rPr>
            <b/>
            <sz val="8"/>
            <color indexed="81"/>
            <rFont val="Tahoma"/>
            <family val="2"/>
          </rPr>
          <t xml:space="preserve">Enter the "Received" kWh (energy sent back to Ohio Power).
</t>
        </r>
      </text>
    </comment>
    <comment ref="A26" authorId="4" shapeId="0" xr:uid="{00000000-0006-0000-0000-00000A000000}">
      <text>
        <r>
          <rPr>
            <b/>
            <sz val="8"/>
            <color indexed="81"/>
            <rFont val="Tahoma"/>
            <family val="2"/>
          </rPr>
          <t xml:space="preserve">Enter highest kVAR demand. </t>
        </r>
        <r>
          <rPr>
            <sz val="8"/>
            <color indexed="81"/>
            <rFont val="Tahoma"/>
            <family val="2"/>
          </rPr>
          <t xml:space="preserve">
</t>
        </r>
      </text>
    </comment>
    <comment ref="A27" authorId="1" shapeId="0" xr:uid="{00000000-0006-0000-0000-00000B000000}">
      <text>
        <r>
          <rPr>
            <b/>
            <sz val="8"/>
            <color indexed="81"/>
            <rFont val="Tahoma"/>
            <family val="2"/>
          </rPr>
          <t xml:space="preserve">Enter the reactive hours, if measured.  It applies to GS Secondary and GS Primary.  If preferred, power factor can be entered in lieu below. </t>
        </r>
      </text>
    </comment>
    <comment ref="A29" authorId="1" shapeId="0" xr:uid="{00000000-0006-0000-0000-00000C000000}">
      <text>
        <r>
          <rPr>
            <b/>
            <sz val="8"/>
            <color indexed="81"/>
            <rFont val="Tahoma"/>
            <family val="2"/>
          </rPr>
          <t>Enter power factor in unit format (applies to GS2, GS3, and GS4).  Do not enter if reactive hours is being used.</t>
        </r>
        <r>
          <rPr>
            <sz val="8"/>
            <color indexed="81"/>
            <rFont val="Tahoma"/>
            <family val="2"/>
          </rPr>
          <t xml:space="preserve">
</t>
        </r>
      </text>
    </comment>
    <comment ref="A31" authorId="5" shapeId="0" xr:uid="{00000000-0006-0000-0000-00000D000000}">
      <text>
        <r>
          <rPr>
            <b/>
            <sz val="8"/>
            <color indexed="81"/>
            <rFont val="Tahoma"/>
            <family val="2"/>
          </rPr>
          <t>Customers with 45 million annual KWH consumption can self-assess the KWH tax.  The rate is 0.257 cents/KWH for the first 500 million kWh consumed annually and 0.172 cents/kWh for each kWh in excess of the 500 million kWh consumed.  Payments are made to the State of Ohio.</t>
        </r>
      </text>
    </comment>
    <comment ref="A32" authorId="4" shapeId="0" xr:uid="{00000000-0006-0000-0000-00000E000000}">
      <text>
        <r>
          <rPr>
            <b/>
            <sz val="8"/>
            <color indexed="81"/>
            <rFont val="Tahoma"/>
            <family val="2"/>
          </rPr>
          <t>Federal Government accounts are exempt from the KWH Tax rider.</t>
        </r>
        <r>
          <rPr>
            <sz val="8"/>
            <color indexed="81"/>
            <rFont val="Tahoma"/>
            <family val="2"/>
          </rPr>
          <t xml:space="preserve">
</t>
        </r>
      </text>
    </comment>
    <comment ref="A33" authorId="6" shapeId="0" xr:uid="{00000000-0006-0000-0000-00000F000000}">
      <text>
        <r>
          <rPr>
            <b/>
            <sz val="9"/>
            <color indexed="81"/>
            <rFont val="Tahoma"/>
            <family val="2"/>
          </rPr>
          <t>Check this box when customer has opted out of Energy Efficiency programs.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<sst xmlns="http://schemas.openxmlformats.org/spreadsheetml/2006/main" count="3694" uniqueCount="380">
  <si>
    <r>
      <t xml:space="preserve">Power Factor (%) </t>
    </r>
    <r>
      <rPr>
        <sz val="8"/>
        <color indexed="10"/>
        <rFont val="Arial"/>
        <family val="2"/>
      </rPr>
      <t>optional</t>
    </r>
  </si>
  <si>
    <t>Rate</t>
  </si>
  <si>
    <t>Customer Name:</t>
  </si>
  <si>
    <t>Billing Month:</t>
  </si>
  <si>
    <t>Energy Efficiency Fund</t>
  </si>
  <si>
    <t>Gross Receipts Tax Credit</t>
  </si>
  <si>
    <t>Application</t>
  </si>
  <si>
    <t>Effective Date</t>
  </si>
  <si>
    <t>x</t>
  </si>
  <si>
    <t>Regulatory Assest Charge (GS1)</t>
  </si>
  <si>
    <t>Regulatory Assest Charge (GS2)</t>
  </si>
  <si>
    <t>Regulatory Assest Charge (GS3)</t>
  </si>
  <si>
    <t>Regulatory Assest Charge (GS4)</t>
  </si>
  <si>
    <t>Municipal Income Tax (open access)</t>
  </si>
  <si>
    <t>Municipal Income Tax (bundled)</t>
  </si>
  <si>
    <t xml:space="preserve"> </t>
  </si>
  <si>
    <t>Franchise Tax (open access)</t>
  </si>
  <si>
    <t>Franchise Tax (bundled)</t>
  </si>
  <si>
    <t>Property Tax Credit (Residential)</t>
  </si>
  <si>
    <t>Property Tax Credit (GS1)</t>
  </si>
  <si>
    <t>Property Tax Credit (GS2)</t>
  </si>
  <si>
    <t>Property Tax Credit (GS3)</t>
  </si>
  <si>
    <t>Property Tax Credit (GS4)</t>
  </si>
  <si>
    <t>Rider</t>
  </si>
  <si>
    <t>Customer Load Information</t>
  </si>
  <si>
    <t>Move mouse over red corner marker to see notes.</t>
  </si>
  <si>
    <t>Account #:</t>
  </si>
  <si>
    <t>Billing Parameters</t>
  </si>
  <si>
    <t>On-Peak Demand:</t>
  </si>
  <si>
    <t>Off-Peak Demand:</t>
  </si>
  <si>
    <t>Load Factor:</t>
  </si>
  <si>
    <t>Bill Calculation</t>
  </si>
  <si>
    <t>Customer Charge</t>
  </si>
  <si>
    <t>Demand Charge</t>
  </si>
  <si>
    <t>Total</t>
  </si>
  <si>
    <t>Title Note:</t>
  </si>
  <si>
    <t>Columbus Southern Power Riders</t>
  </si>
  <si>
    <t>Minimum Charge</t>
  </si>
  <si>
    <t>*</t>
  </si>
  <si>
    <t>* Not applicable to Federal accounts</t>
  </si>
  <si>
    <t>Residential Shopping Incentive Credit</t>
  </si>
  <si>
    <t>kWh</t>
  </si>
  <si>
    <t>/kWh</t>
  </si>
  <si>
    <t>kWh Usage:</t>
  </si>
  <si>
    <t>/kW</t>
  </si>
  <si>
    <t>kW</t>
  </si>
  <si>
    <t>kVARh</t>
  </si>
  <si>
    <t>kWh Tax  (first 2000 kWh)</t>
  </si>
  <si>
    <t>kWh Tax  (next 13,000 kWh)</t>
  </si>
  <si>
    <t>kWh Tax  (in excess of 15,000 kWh)</t>
  </si>
  <si>
    <t>Base Charges</t>
  </si>
  <si>
    <t>Metered kWh Usage:</t>
  </si>
  <si>
    <t>Metered Reactive Hours:</t>
  </si>
  <si>
    <t>Metered Voltage Adjustment:</t>
  </si>
  <si>
    <t>Metered</t>
  </si>
  <si>
    <t>Adjusted</t>
  </si>
  <si>
    <t>Effective Date:</t>
  </si>
  <si>
    <t>Base $</t>
  </si>
  <si>
    <t>Activated</t>
  </si>
  <si>
    <t>Metered KWH</t>
  </si>
  <si>
    <t>Universal Service Fund (first 833,000 kwh)</t>
  </si>
  <si>
    <t>Universal Service Fund (in excess of 833,000 kwh)</t>
  </si>
  <si>
    <t>Regulatory Assest Charge (Residential)</t>
  </si>
  <si>
    <t xml:space="preserve">kW </t>
  </si>
  <si>
    <t>Generation</t>
  </si>
  <si>
    <t>Transmission</t>
  </si>
  <si>
    <t>Distribution</t>
  </si>
  <si>
    <t>Rates</t>
  </si>
  <si>
    <t>Billing</t>
  </si>
  <si>
    <t>Riders</t>
  </si>
  <si>
    <t>Riders Total</t>
  </si>
  <si>
    <t>Base + Rider Total</t>
  </si>
  <si>
    <t>Base Charge</t>
  </si>
  <si>
    <t>Bill Calculation - Summer (June-September)</t>
  </si>
  <si>
    <t>Metered On-Peak Demand:</t>
  </si>
  <si>
    <t>Metered Off-Peak Demand:</t>
  </si>
  <si>
    <t>Universal Service Fund (first 833,000 kWh)</t>
  </si>
  <si>
    <t>Universal Service Fund (in excess of 833,000 kWh)</t>
  </si>
  <si>
    <t>Economic Development Cost Recovery</t>
  </si>
  <si>
    <t xml:space="preserve">Enhanced Service Reliability </t>
  </si>
  <si>
    <t>Energy Efficiency &amp; Peak Demand Reduction Cost Recovery</t>
  </si>
  <si>
    <t>Demand (kW)</t>
  </si>
  <si>
    <t xml:space="preserve">Average Energy Cost </t>
  </si>
  <si>
    <t>Cents/kWh</t>
  </si>
  <si>
    <t>Metered kWh (On-Peak):</t>
  </si>
  <si>
    <t>Metered kWh (Off-Peak):</t>
  </si>
  <si>
    <t>Year</t>
  </si>
  <si>
    <t xml:space="preserve">/kWh </t>
  </si>
  <si>
    <t>Minimum Charge:</t>
  </si>
  <si>
    <t xml:space="preserve">Base + Rider Total </t>
  </si>
  <si>
    <t>Breakdown of Charges Based on Entered Information</t>
  </si>
  <si>
    <t>Energy Efficiency and Peak Demand Reduction Cost Recovery</t>
  </si>
  <si>
    <t>kWh Tax (first 2000 kWh)</t>
  </si>
  <si>
    <t>kWh Tax (next 13,000 kWh)</t>
  </si>
  <si>
    <t>kWh Tax (in excess of 15,000 kWh)</t>
  </si>
  <si>
    <t>Billing Month/Year:</t>
  </si>
  <si>
    <t>Month (1, 2, …, 12)</t>
  </si>
  <si>
    <t>January</t>
  </si>
  <si>
    <t>February</t>
  </si>
  <si>
    <t>March</t>
  </si>
  <si>
    <t>April</t>
  </si>
  <si>
    <t>May</t>
  </si>
  <si>
    <t>June</t>
  </si>
  <si>
    <t>July</t>
  </si>
  <si>
    <t>August</t>
  </si>
  <si>
    <t>September</t>
  </si>
  <si>
    <t>November</t>
  </si>
  <si>
    <t>October</t>
  </si>
  <si>
    <t>December</t>
  </si>
  <si>
    <t>Month</t>
  </si>
  <si>
    <t>Total Ohio Power Billing Charge:</t>
  </si>
  <si>
    <t>Dist Rate 1</t>
  </si>
  <si>
    <t>Dist Rate 2</t>
  </si>
  <si>
    <t>Ohio Power Company</t>
  </si>
  <si>
    <t xml:space="preserve">Average Energy Cost: </t>
  </si>
  <si>
    <t>Base (Dist)</t>
  </si>
  <si>
    <t>Columbus Southern Power Rate Zone</t>
  </si>
  <si>
    <t>Dist Rate 3</t>
  </si>
  <si>
    <t xml:space="preserve">Bill Calculation </t>
  </si>
  <si>
    <t>Apply Self Assessor Option</t>
  </si>
  <si>
    <t>kVAR</t>
  </si>
  <si>
    <t>Metered Reactive Demand</t>
  </si>
  <si>
    <t>Federal Government Account</t>
  </si>
  <si>
    <t>Peak kVAR:</t>
  </si>
  <si>
    <t>Highest Previous Demand:</t>
  </si>
  <si>
    <t>Avg. PF</t>
  </si>
  <si>
    <t>Energy Charge</t>
  </si>
  <si>
    <t>GS-1</t>
  </si>
  <si>
    <t>GS-TOD</t>
  </si>
  <si>
    <t>Sec</t>
  </si>
  <si>
    <t>Pri</t>
  </si>
  <si>
    <t>Sub/Tran</t>
  </si>
  <si>
    <t>Residential</t>
  </si>
  <si>
    <t>Distribution Investment Rider</t>
  </si>
  <si>
    <t>Alternative Energy Rider</t>
  </si>
  <si>
    <t>Pilot Throughput Balancing Adjustment Rider</t>
  </si>
  <si>
    <t>Generation Capacity Rider</t>
  </si>
  <si>
    <t>Generation Capacity Rider (On-Peak)</t>
  </si>
  <si>
    <t>Gen Cap 1</t>
  </si>
  <si>
    <t>Gen Cap 2</t>
  </si>
  <si>
    <t>Gen Cap 3</t>
  </si>
  <si>
    <t>RLM (1)</t>
  </si>
  <si>
    <t>RLM (2)</t>
  </si>
  <si>
    <t>RLM (3)</t>
  </si>
  <si>
    <t>Generation Capacity Rider (1)</t>
  </si>
  <si>
    <t>Generation Capacity Rider (2)</t>
  </si>
  <si>
    <t>Generation Capacity Rider (3)</t>
  </si>
  <si>
    <t>Rider Rate 1</t>
  </si>
  <si>
    <t>Rider Rate 2</t>
  </si>
  <si>
    <t xml:space="preserve">Energy Charge </t>
  </si>
  <si>
    <t>Demand Metered Secondary</t>
  </si>
  <si>
    <t>Demand Metered Primary</t>
  </si>
  <si>
    <t>Demand Metered Trans/Subtrans</t>
  </si>
  <si>
    <t>Generation Energy Rider</t>
  </si>
  <si>
    <t>Gen En</t>
  </si>
  <si>
    <t>Basic Transmission Cost Rider</t>
  </si>
  <si>
    <t>Gen En 1</t>
  </si>
  <si>
    <t xml:space="preserve">Generation Energy Rider </t>
  </si>
  <si>
    <t>Auction Cost Reconciliation Rider</t>
  </si>
  <si>
    <t>Tax Savings Credit Rider</t>
  </si>
  <si>
    <t>Legacy Generation Resource Rider</t>
  </si>
  <si>
    <t>DSM Energy Efficiency Opt Out</t>
  </si>
  <si>
    <t>Storm Damage Recovery Rider</t>
  </si>
  <si>
    <t>Storm Damage Recover Rider</t>
  </si>
  <si>
    <t>Generation Capacity Rider (Off-Peak)</t>
  </si>
  <si>
    <t>On-Peak kWh Usage</t>
  </si>
  <si>
    <t>Off-Peak kWh Usage</t>
  </si>
  <si>
    <t>On-Peak kWh Usage:</t>
  </si>
  <si>
    <t>Off-Peak kWh Usage:</t>
  </si>
  <si>
    <t>Available for general service to customers with maximum demands less than 10 KW.  (Schedule Codes 284)</t>
  </si>
  <si>
    <t>Solar Generation Fund Rider</t>
  </si>
  <si>
    <r>
      <t xml:space="preserve">Billing Month/Year </t>
    </r>
    <r>
      <rPr>
        <b/>
        <sz val="10"/>
        <rFont val="Arial"/>
        <family val="2"/>
      </rPr>
      <t>(</t>
    </r>
    <r>
      <rPr>
        <b/>
        <sz val="10"/>
        <color indexed="10"/>
        <rFont val="Arial"/>
        <family val="2"/>
      </rPr>
      <t>REQUIRED)</t>
    </r>
    <r>
      <rPr>
        <sz val="10"/>
        <rFont val="Arial"/>
        <family val="2"/>
      </rPr>
      <t>:</t>
    </r>
  </si>
  <si>
    <t>Solar Generation Fund Rider (first 833,000 kWh)</t>
  </si>
  <si>
    <t>Bad Debt Rider</t>
  </si>
  <si>
    <t>Retail Reconciliation Rider</t>
  </si>
  <si>
    <t>Power Forward Rider</t>
  </si>
  <si>
    <t>SSO Credit Rider</t>
  </si>
  <si>
    <t>Pilot Demand Response Rider</t>
  </si>
  <si>
    <t>Residential Service - Demand Metered</t>
  </si>
  <si>
    <t>Account</t>
  </si>
  <si>
    <t>Retail Reconciliation Rider (first 833,000 kWh)</t>
  </si>
  <si>
    <t>Excess kVAR:</t>
  </si>
  <si>
    <t>KVAR</t>
  </si>
  <si>
    <t>kVar</t>
  </si>
  <si>
    <t>KVA</t>
  </si>
  <si>
    <t>Excess Reactive Demand Charge</t>
  </si>
  <si>
    <t>GS Transmission Bundled Service</t>
  </si>
  <si>
    <t>Received kWh</t>
  </si>
  <si>
    <t>Contract Capacity:</t>
  </si>
  <si>
    <t>Contract Minimum Demand:</t>
  </si>
  <si>
    <t>County Fair SEC</t>
  </si>
  <si>
    <t>County Fair PRI</t>
  </si>
  <si>
    <t>Pilot Plug-In Electric Vehicle Service</t>
  </si>
  <si>
    <t>On-Peak Demand Charge</t>
  </si>
  <si>
    <t>Metered kW Usage:</t>
  </si>
  <si>
    <t>Reactive Hours:</t>
  </si>
  <si>
    <t>Peak kVA</t>
  </si>
  <si>
    <t>Allowable kVA:</t>
  </si>
  <si>
    <t>KVARh</t>
  </si>
  <si>
    <t>kVA</t>
  </si>
  <si>
    <t>Energy Charge:</t>
  </si>
  <si>
    <t xml:space="preserve">Energy Charge:   </t>
  </si>
  <si>
    <t>GS-1, GS-TOD, GS-TOU</t>
  </si>
  <si>
    <r>
      <t xml:space="preserve">Solar Generation Rider - </t>
    </r>
    <r>
      <rPr>
        <sz val="9"/>
        <rFont val="Arial"/>
        <family val="2"/>
      </rPr>
      <t>This rider is to fund disbursements to qualifying solar resources as required by the General Assembly.</t>
    </r>
  </si>
  <si>
    <r>
      <t xml:space="preserve">Tax Savings Credit Rider – </t>
    </r>
    <r>
      <rPr>
        <sz val="11"/>
        <rFont val="Calibri"/>
        <family val="2"/>
      </rPr>
      <t>This Rider</t>
    </r>
    <r>
      <rPr>
        <sz val="10"/>
        <rFont val="Arial"/>
        <family val="2"/>
      </rPr>
      <t xml:space="preserve"> is a reduction to rates that reflects the pass back of the remaining tax savings recognized through the Tax Cuts and Jobs Act of 2017. </t>
    </r>
  </si>
  <si>
    <r>
      <rPr>
        <b/>
        <sz val="9"/>
        <rFont val="Arial"/>
        <family val="2"/>
      </rPr>
      <t>Storm Damage Recovery Rider</t>
    </r>
    <r>
      <rPr>
        <sz val="9"/>
        <rFont val="Arial"/>
        <family val="2"/>
      </rPr>
      <t xml:space="preserve"> - This Rider allows the Company to recover a portion of the incremental storm restoration costs from major storms that are above the baseline.</t>
    </r>
  </si>
  <si>
    <r>
      <t xml:space="preserve">Legacy Generation Resource Rider – </t>
    </r>
    <r>
      <rPr>
        <sz val="9"/>
        <rFont val="Arial"/>
        <family val="2"/>
      </rPr>
      <t xml:space="preserve">This rider collect or pass back the difference between total cost and revenues associated with legacy generation resources of AEP Ohio.  The Legacy Generation Resource Rider replaces the current Purchase Power Agreement Rider.  </t>
    </r>
  </si>
  <si>
    <r>
      <t>KWH Tax Rider</t>
    </r>
    <r>
      <rPr>
        <sz val="9"/>
        <rFont val="Arial"/>
        <family val="2"/>
      </rPr>
      <t>- This Rider became effective May 1, 2001.  Customers consuming more than 45,000,000 KWH annually may elect to self assess this tax and pay directly to the State of Ohio.  This Rider does not apply to federal government accounts.</t>
    </r>
  </si>
  <si>
    <r>
      <rPr>
        <b/>
        <sz val="9"/>
        <rFont val="Arial"/>
        <family val="2"/>
      </rPr>
      <t>gridSMART Rider –</t>
    </r>
    <r>
      <rPr>
        <sz val="9"/>
        <rFont val="Arial"/>
        <family val="2"/>
      </rPr>
      <t xml:space="preserve"> This rider allows the Company to recover costs associated with AEP Ohio’s Smart Grid Phase 2 and Phase 3 projects. These projects include deployment of Advanced Meter Infrastructure (AMI), Distribution Automation Circuit Reconfiguration (DACR) and Volt VAR Optimization (VVO).</t>
    </r>
  </si>
  <si>
    <r>
      <t xml:space="preserve">Generation Energy Rider – </t>
    </r>
    <r>
      <rPr>
        <sz val="9"/>
        <rFont val="Arial"/>
        <family val="2"/>
      </rPr>
      <t>This Rider collects the difference between the competitive bid auction price and the Retail Transmission Organization's capacity revenue requirement payable to the auction winners.</t>
    </r>
  </si>
  <si>
    <r>
      <t xml:space="preserve">Generation Capacity Rider – </t>
    </r>
    <r>
      <rPr>
        <sz val="9"/>
        <rFont val="Arial"/>
        <family val="2"/>
      </rPr>
      <t>This Rider allows the Company to collect the Generation Capacity Revenue Requirement based on the Retail Transmission Organization's Reliability Pricing Model's auction Clearing Price payable to the auction winners.</t>
    </r>
  </si>
  <si>
    <r>
      <t xml:space="preserve">Enhanced Service Reliability Rider - </t>
    </r>
    <r>
      <rPr>
        <sz val="9"/>
        <rFont val="Arial"/>
        <family val="2"/>
      </rPr>
      <t>This Rider collects the incremental costs of the Company’s enhanced vegetation management initiative.  The Company’s plan is intended to reduce the impact of weather events through additional tree trimming, resulting in better reliability for customers.  This Rider is subject to Commission review and reconciliation on an annual basis.</t>
    </r>
  </si>
  <si>
    <r>
      <t xml:space="preserve">Energy Efficiency and Peak Demand Reduction Cost Recovery Rider - </t>
    </r>
    <r>
      <rPr>
        <sz val="9"/>
        <rFont val="Arial"/>
        <family val="2"/>
      </rPr>
      <t xml:space="preserve">This Rider allows the Company to recover the costs of various programs designed to improve energy efficiency and reduce the overall peak demand for energy.  This Rider will be trued-up annually to reconcile cost recovery and actual program costs.  </t>
    </r>
  </si>
  <si>
    <r>
      <t>Economic Development Cost Recovery Rider</t>
    </r>
    <r>
      <rPr>
        <sz val="9"/>
        <rFont val="Arial"/>
        <family val="2"/>
      </rPr>
      <t xml:space="preserve"> - This Rider allows the Company to recover the costs, incentives and foregone revenues associated with Commission-approved special arrangements, including special arrangements for economic development and job retention.  This Rider will be periodically adjusted to recover amounts authorized by the Commission.  </t>
    </r>
  </si>
  <si>
    <r>
      <t xml:space="preserve">Distribution Investment Rider </t>
    </r>
    <r>
      <rPr>
        <sz val="9"/>
        <rFont val="Arial"/>
        <family val="2"/>
      </rPr>
      <t>- This Rider allows the Company to move to a proactive replacement strategy of its distribution infrastructure.</t>
    </r>
  </si>
  <si>
    <r>
      <rPr>
        <b/>
        <sz val="9"/>
        <rFont val="Arial"/>
        <family val="2"/>
      </rPr>
      <t>Basic Transmission Cost Rider</t>
    </r>
    <r>
      <rPr>
        <sz val="9"/>
        <rFont val="Arial"/>
        <family val="2"/>
      </rPr>
      <t xml:space="preserve"> – This Rider allows the Company to recover non-market based transmission charges from both shopping and non-shopping customers.  </t>
    </r>
  </si>
  <si>
    <r>
      <rPr>
        <b/>
        <sz val="9"/>
        <rFont val="Arial"/>
        <family val="2"/>
      </rPr>
      <t>Auction Cost Reconciliation Rider</t>
    </r>
    <r>
      <rPr>
        <sz val="9"/>
        <rFont val="Arial"/>
        <family val="2"/>
      </rPr>
      <t xml:space="preserve"> – This Rider collects any difference between auction costs billed to customers versus what was paid to auction winners for the procurement of power as well as the costs associated with the competitive bid process.</t>
    </r>
  </si>
  <si>
    <r>
      <t xml:space="preserve">Alternative Energy Rider </t>
    </r>
    <r>
      <rPr>
        <sz val="9"/>
        <rFont val="Arial"/>
        <family val="2"/>
      </rPr>
      <t xml:space="preserve">- This Rider allows the Company to recover costs related to Renewable Energy Credits.  This Rider will be reconciled quarterly to actual costs incurred and will be subject to an annual prudence and accounting review by the Commission.
</t>
    </r>
  </si>
  <si>
    <t>Schedule Code</t>
  </si>
  <si>
    <t>Residential (Sheet 210-1)</t>
  </si>
  <si>
    <t>Excess kVA</t>
  </si>
  <si>
    <t>Reactive Demand</t>
  </si>
  <si>
    <t>Residential Service Demand Metered (214-1)</t>
  </si>
  <si>
    <t>Energy Charge (Off)</t>
  </si>
  <si>
    <t>Residential TOU (Sheet 215-1)</t>
  </si>
  <si>
    <t>Residential TOD/RLM/ES (Sheet 216-1)</t>
  </si>
  <si>
    <t>On-Peak Energy Charge</t>
  </si>
  <si>
    <t>Off-Peak Energy Charge</t>
  </si>
  <si>
    <t>Metered On-Peak kWh Usage:</t>
  </si>
  <si>
    <t>Metered Off-Peak kWh Usage:</t>
  </si>
  <si>
    <t>Total kWh</t>
  </si>
  <si>
    <t>Residential Rates</t>
  </si>
  <si>
    <t>General Service Non-Demand Rates:</t>
  </si>
  <si>
    <t>Distribution Rider Rates</t>
  </si>
  <si>
    <t>Base D</t>
  </si>
  <si>
    <t>KWH</t>
  </si>
  <si>
    <t>KW</t>
  </si>
  <si>
    <t>Non-Res</t>
  </si>
  <si>
    <t>All Customers</t>
  </si>
  <si>
    <t>Secondary</t>
  </si>
  <si>
    <t>Primary</t>
  </si>
  <si>
    <t>All Non-Residential</t>
  </si>
  <si>
    <t>Transmission Rider Rates</t>
  </si>
  <si>
    <t>Genneration Rider Rates</t>
  </si>
  <si>
    <t>Residential, PEV)</t>
  </si>
  <si>
    <t>RS TOD</t>
  </si>
  <si>
    <t>RS TOU</t>
  </si>
  <si>
    <t xml:space="preserve">GS-TOU </t>
  </si>
  <si>
    <t>GS-2 TOD</t>
  </si>
  <si>
    <t>Place Holder</t>
  </si>
  <si>
    <t>Shopping?</t>
  </si>
  <si>
    <t>Shopping for Generation</t>
  </si>
  <si>
    <r>
      <t xml:space="preserve">Energy Efficiency - </t>
    </r>
    <r>
      <rPr>
        <sz val="9"/>
        <rFont val="Arial"/>
        <family val="2"/>
      </rPr>
      <t>This Rider allows the Company to recover the cost of various low income energy efficiency programs. This rider will be true-up annually to reconcile cost recovery</t>
    </r>
    <r>
      <rPr>
        <b/>
        <sz val="9"/>
        <rFont val="Arial"/>
        <family val="2"/>
      </rPr>
      <t xml:space="preserve"> </t>
    </r>
    <r>
      <rPr>
        <sz val="9"/>
        <rFont val="Arial"/>
        <family val="2"/>
      </rPr>
      <t>and</t>
    </r>
    <r>
      <rPr>
        <b/>
        <sz val="9"/>
        <rFont val="Arial"/>
        <family val="2"/>
      </rPr>
      <t xml:space="preserve"> </t>
    </r>
    <r>
      <rPr>
        <sz val="9"/>
        <rFont val="Arial"/>
        <family val="2"/>
      </rPr>
      <t>actual program cost.</t>
    </r>
  </si>
  <si>
    <t>GS-1 (Sheet 220-1)</t>
  </si>
  <si>
    <t>GS TOU (221-1)</t>
  </si>
  <si>
    <t>GS TOD (222-1)</t>
  </si>
  <si>
    <t>Bus - Sec</t>
  </si>
  <si>
    <t>Bus - Pri</t>
  </si>
  <si>
    <t>Bus - Tran</t>
  </si>
  <si>
    <t>Tariff is only avaliable to non-shopping customers</t>
  </si>
  <si>
    <t xml:space="preserve">Demand Charge:    </t>
  </si>
  <si>
    <t>Residential Service</t>
  </si>
  <si>
    <t xml:space="preserve">GS Secondary </t>
  </si>
  <si>
    <t xml:space="preserve">GS Primary </t>
  </si>
  <si>
    <t>(Schedule Codes 217, 218, 232, 266, 322, 774, 841, 843, 846, and 861)</t>
  </si>
  <si>
    <t>Available for residential electric service through one meter to individual residential customers. (Schedule Codes: 029, 039, 809, and 815)</t>
  </si>
  <si>
    <t>(Schedule Codes 316 and 880)</t>
  </si>
  <si>
    <t>(Schedule Codes 342 and 802)</t>
  </si>
  <si>
    <t>(Schedule Codes 340 and 800)</t>
  </si>
  <si>
    <t>(Schedule Codes 344, 346, 804, and 806)</t>
  </si>
  <si>
    <t>(Schedule Codes 315 and 860)</t>
  </si>
  <si>
    <t>In process of elimination and only avaliable to grandfathered customers (Schedule Codes: 220, 223, 225, 228, 229)</t>
  </si>
  <si>
    <t>GS-TOU</t>
  </si>
  <si>
    <t>Bus and Public Transit PEV - Secondary</t>
  </si>
  <si>
    <t>Bus and Public Transit PEV - Primary</t>
  </si>
  <si>
    <t>Bus and Public Transit PEV - Transmission</t>
  </si>
  <si>
    <t>GS Fair - Secondary</t>
  </si>
  <si>
    <t>GS Fair - Primary</t>
  </si>
  <si>
    <t>GS PEV - Pilot</t>
  </si>
  <si>
    <t xml:space="preserve">GS Time-of-Day </t>
  </si>
  <si>
    <t>RS PEV</t>
  </si>
  <si>
    <t>(Schedule Codes: 048 and 807)</t>
  </si>
  <si>
    <t>Residential Service - RLM</t>
  </si>
  <si>
    <t>Residential TOU</t>
  </si>
  <si>
    <t>(Schedule Codes: 036)</t>
  </si>
  <si>
    <t xml:space="preserve">(Schedule Codes: 010 and 810)  </t>
  </si>
  <si>
    <t>(Schedule Codes: 015 and 820)</t>
  </si>
  <si>
    <t>(Schedule Codes 208, 215, 231, 265, 770, 840, 842, 845)</t>
  </si>
  <si>
    <t>(Schedule Codes 211, 212, and 830)</t>
  </si>
  <si>
    <t>Energy Efficiency Rider</t>
  </si>
  <si>
    <t>Base Distribution Rates</t>
  </si>
  <si>
    <t>In process of elimination and only avaliable to grandfathered customers (Schedule Code 019)</t>
  </si>
  <si>
    <t>Distribution Riders</t>
  </si>
  <si>
    <t>Transmission Riders</t>
  </si>
  <si>
    <t>Generation Riders</t>
  </si>
  <si>
    <t>Tariff is only available to non-shopping customers</t>
  </si>
  <si>
    <t>Energy Charge (On)</t>
  </si>
  <si>
    <t>Residential &amp; PEV</t>
  </si>
  <si>
    <t>Residential PEV (Sheet 270-1)</t>
  </si>
  <si>
    <t>Public Charging  PEV (Sheet 270-1)</t>
  </si>
  <si>
    <t>Residential PEV (Whole House) (Sheet 271-1)</t>
  </si>
  <si>
    <t>Residential PEV (Separately Metered/TOD) (Sheet 271-1)</t>
  </si>
  <si>
    <t>Super Off Peak</t>
  </si>
  <si>
    <t>GS-1 (Sheet 220-2)</t>
  </si>
  <si>
    <t>GS Secondary (Sheet 220-3)</t>
  </si>
  <si>
    <t>GS Primary (Sheet 220-3)</t>
  </si>
  <si>
    <t>GS Transmission - Low (Sheet 220-3)</t>
  </si>
  <si>
    <t>GS Transmission - High (Sheet 220-3)</t>
  </si>
  <si>
    <t>GS Fair - Sec (Sheet 228-1)</t>
  </si>
  <si>
    <t>GS Fair - Pri (Sheet 228-1)</t>
  </si>
  <si>
    <t>Bus PEV - Sec (Sheet 272-1)</t>
  </si>
  <si>
    <t>Bus PEV - Pri (Sheet 272-1)</t>
  </si>
  <si>
    <t>Bus PEV - Trans Low (Sheet 272-1)</t>
  </si>
  <si>
    <t>Bus PEV - Trans High (Sheet 272-1)</t>
  </si>
  <si>
    <t>Basic Transmission Cost Rider (kW) (Sheet 400-1)</t>
  </si>
  <si>
    <t>Basic Transmission Cost Rider (1CP Pilot) (Sheet 400-1)</t>
  </si>
  <si>
    <t>KWH Tax Rider (kWh) 0-2000 (Sheet 402-1)</t>
  </si>
  <si>
    <t>KWH Tax Rider (kWh) 2001-15,000 (Sheet 402-1)</t>
  </si>
  <si>
    <t>KWH Tax Rider (kWh) &gt;15,000 (Sheet 402-1)</t>
  </si>
  <si>
    <t>Enhanced Service Reliability Rider (%) (Sheet 408-1)</t>
  </si>
  <si>
    <t>gridSMART Rider (Sheet 410-1)</t>
  </si>
  <si>
    <t>Distribution Investment Rider (%) (Sheet 412-1)</t>
  </si>
  <si>
    <t>Storm Damage Recovery Rider (Sheet 414-1)</t>
  </si>
  <si>
    <t>Bad Debt Rider (%) (Sheet 416-1)</t>
  </si>
  <si>
    <t>Economic Development Cost Recovery Rider (%) (Sheet 420-1)</t>
  </si>
  <si>
    <t>Legacy Generation Resource Rider (Sheet 420-1)</t>
  </si>
  <si>
    <t>Retail Reconciliation Rider (kWh) All  (Sheet 424-1)</t>
  </si>
  <si>
    <t>SSO Credit Rider  (Sheet 425-1)</t>
  </si>
  <si>
    <t>Power Forward Rider  (Sheet 428-1)</t>
  </si>
  <si>
    <t>Tax Savings Credit Rider  (Sheet 432-1)</t>
  </si>
  <si>
    <t>Solar Generation Fund Rider  (Sheet 433-1)</t>
  </si>
  <si>
    <t>Ohio First Rider  (Sheet 435-1)</t>
  </si>
  <si>
    <t>Energy Efficiency Rider (Sheet 437-1)</t>
  </si>
  <si>
    <t>Generation Energy (Summer) (Sheet 450-1)</t>
  </si>
  <si>
    <t>Generation Energy (Winter) (Sheet 450-1)</t>
  </si>
  <si>
    <t>Generation Capacity (All Year) (Sheet 451-1)</t>
  </si>
  <si>
    <t>Generation Capacity (Summer/OnPeak) (Sheet 451-1)</t>
  </si>
  <si>
    <t>Generation Capacity (Winter/Off Peak) (Sheet 451-1)</t>
  </si>
  <si>
    <t>Auction Cost Reconciliation Rider (kWh) (Sheet 452-1)</t>
  </si>
  <si>
    <t>EE/PDR (KW) (Sheet 453-1)</t>
  </si>
  <si>
    <t>EE/PDR (Monthly, kWh) (Sheet 453-1)</t>
  </si>
  <si>
    <t>Alternative Energy Rider (kWh)  (Sheet 454-1)</t>
  </si>
  <si>
    <t>Solar Generation Fund Rider (Up to 833,000 kWh)</t>
  </si>
  <si>
    <t>Solar Generation Fund Rider (up to 833,000 kWh)</t>
  </si>
  <si>
    <t xml:space="preserve">Retail Reconciliation Rider </t>
  </si>
  <si>
    <t>Retail Reconciliation Rider (up to 833,000 kWh)</t>
  </si>
  <si>
    <t>AEP Ohio Power Company</t>
  </si>
  <si>
    <t>EE/PDR IRP (Sheet 453-1)</t>
  </si>
  <si>
    <t>Retail Reconciliation Rider (kWh) (kWh) 0-833,000 (Sheet 424-1)</t>
  </si>
  <si>
    <t>Retail Reconciliation Rider (kWh) (kWh) &gt;833,000 (Sheet 424-1)</t>
  </si>
  <si>
    <t>(Schedule Codes 238, 239, 258, 259, 270, 275, 779, 790, 826, 827, 853 and 858 )</t>
  </si>
  <si>
    <t>(Schedule Codes 247 and 874)</t>
  </si>
  <si>
    <t>gridSMART Rider</t>
  </si>
  <si>
    <t>AEP Ohio Power Company Billing Analysis</t>
  </si>
  <si>
    <t>(Schedule Codes 296,796)</t>
  </si>
  <si>
    <t>(Schedule Codes 295,795)</t>
  </si>
  <si>
    <t>(Schedule Codes 297,797)</t>
  </si>
  <si>
    <r>
      <t xml:space="preserve">Shopping for Generation </t>
    </r>
    <r>
      <rPr>
        <b/>
        <sz val="10"/>
        <color rgb="FFFF0000"/>
        <rFont val="Arial"/>
        <family val="2"/>
      </rPr>
      <t>(REQUIRED)</t>
    </r>
    <r>
      <rPr>
        <sz val="10"/>
        <rFont val="Arial"/>
        <family val="2"/>
      </rPr>
      <t>:</t>
    </r>
  </si>
  <si>
    <t>GS Primary DCT</t>
  </si>
  <si>
    <t>GS Secondary DCT</t>
  </si>
  <si>
    <t>GS Transmission DCT</t>
  </si>
  <si>
    <t>DCT- Secondary</t>
  </si>
  <si>
    <t>DCT-Primary</t>
  </si>
  <si>
    <t>DCT-Transmission</t>
  </si>
  <si>
    <t>Sup. Cust Charge</t>
  </si>
  <si>
    <t>General Service Demand Rates:</t>
  </si>
  <si>
    <t>GS-TOD OP</t>
  </si>
  <si>
    <t>GS-TOD CSP</t>
  </si>
  <si>
    <t>DCT - Existing Load</t>
  </si>
  <si>
    <t>Yes</t>
  </si>
  <si>
    <t>Exisiting DCT</t>
  </si>
  <si>
    <t>Revised:  2/28/2025</t>
  </si>
  <si>
    <t>Percent of Income Payment Plan Rider (first 833,000 kWh)</t>
  </si>
  <si>
    <t>Percent of Income Payment Plan Rider (in excess of 833,000 kWh)</t>
  </si>
  <si>
    <t>Percent of Income Payment Plan Rider Rider- This Rider replaced the Percentage of Income Payment Plan (PIP) rider on September 1, 2000. PIP helped low-income residential customers avoid disconnection during the winter. The program now is administered by the Ohio Development Services Agency, which sets the rate. The Percent of Income Payment Plan Rider Rider is included within the distribution charge.</t>
  </si>
  <si>
    <t>Percent of Income Payment Plan Rider (kWh) 0-833,000 (Sheet 404-1)</t>
  </si>
  <si>
    <t>Percent of Income Payment Plan Rider (kWh) &gt;833,000 (Sheet 404-1)</t>
  </si>
  <si>
    <t>No</t>
  </si>
  <si>
    <t>Supplemental Customer Charge</t>
  </si>
  <si>
    <t>This master spreadsheet can be used to calculate billings issued on or after 4/10/2016 under Bundled and Open Access tariffs.  The results may not match invoiced amounts exactly.  The "Customer Info" tab is used to enter data for all tariff tabs.   Results can be viewed by scrolling to the appropriate tariff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</si>
</sst>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6" formatCode="&quot;$&quot;#,##0_);[Red]\(&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_(&quot;$&quot;* #,##0.000000_);_(&quot;$&quot;* \(#,##0.000000\);_(&quot;$&quot;* &quot;-&quot;??????_);_(@_)"/>
    <numFmt numFmtId="165" formatCode="0.00000%"/>
    <numFmt numFmtId="166" formatCode="_(&quot;$&quot;* #,##0.0000000_);_(&quot;$&quot;* \(#,##0.0000000\);_(&quot;$&quot;* &quot;-&quot;???????_);_(@_)"/>
    <numFmt numFmtId="167" formatCode="_(* #,##0.0_);_(* \(#,##0.0\);_(* &quot;-&quot;??_);_(@_)"/>
    <numFmt numFmtId="168" formatCode="mm/dd/yy"/>
    <numFmt numFmtId="169" formatCode="&quot;$&quot;#,##0.0000000"/>
    <numFmt numFmtId="170" formatCode="0.0%"/>
    <numFmt numFmtId="171" formatCode="0.0000%"/>
    <numFmt numFmtId="172" formatCode="_(&quot;$&quot;* #,##0.000_);_(&quot;$&quot;* \(#,##0.000\);_(&quot;$&quot;* &quot;-&quot;??_);_(@_)"/>
    <numFmt numFmtId="173" formatCode="_(&quot;$&quot;* #,##0.00000_);_(&quot;$&quot;* \(#,##0.00000\);_(&quot;$&quot;* &quot;-&quot;??_);_(@_)"/>
    <numFmt numFmtId="174" formatCode="_(&quot;$&quot;* #,##0.000000_);_(&quot;$&quot;* \(#,##0.000000\);_(&quot;$&quot;* &quot;-&quot;??_);_(@_)"/>
    <numFmt numFmtId="175" formatCode="_(&quot;$&quot;* #,##0.0000000_);_(&quot;$&quot;* \(#,##0.0000000\);_(&quot;$&quot;* &quot;-&quot;??_);_(@_)"/>
    <numFmt numFmtId="176" formatCode="#,##0.0"/>
    <numFmt numFmtId="177" formatCode="_(&quot;$&quot;* #,##0.00000_);_(&quot;$&quot;* \(#,##0.00000\);_(&quot;$&quot;* &quot;-&quot;?????_);_(@_)"/>
    <numFmt numFmtId="178" formatCode="_(&quot;$&quot;* #,##0.00000000_);_(&quot;$&quot;* \(#,##0.00000000\);_(&quot;$&quot;* &quot;-&quot;???????_);_(@_)"/>
    <numFmt numFmtId="179" formatCode="_(* #,##0.0_);_(* \(#,##0.0\);_(* &quot;-&quot;?_);_(@_)"/>
    <numFmt numFmtId="180" formatCode="_(&quot;$&quot;* #,##0.000_);_(&quot;$&quot;* \(#,##0.000\);_(&quot;$&quot;* &quot;-&quot;???_);_(@_)"/>
    <numFmt numFmtId="181" formatCode="_(&quot;$&quot;* #,##0.0000_);_(&quot;$&quot;* \(#,##0.0000\);_(&quot;$&quot;* &quot;-&quot;????_);_(@_)"/>
    <numFmt numFmtId="182" formatCode="0.0000000"/>
    <numFmt numFmtId="183" formatCode="0.00000"/>
    <numFmt numFmtId="184" formatCode="_(&quot;$&quot;* #,##0.00_);_(&quot;$&quot;* \(#,##0.00\);_(&quot;$&quot;* &quot;-&quot;???????_);_(@_)"/>
    <numFmt numFmtId="185" formatCode="m/d/yyyy;@"/>
    <numFmt numFmtId="186" formatCode="_(* #,##0.0_);_(* \(#,##0.0\);_(* &quot;-&quot;_);_(@_)"/>
  </numFmts>
  <fonts count="53" x14ac:knownFonts="1">
    <font>
      <sz val="10"/>
      <name val="Arial"/>
    </font>
    <font>
      <sz val="10"/>
      <name val="Arial"/>
      <family val="2"/>
    </font>
    <font>
      <sz val="10"/>
      <name val="Arial"/>
      <family val="2"/>
    </font>
    <font>
      <b/>
      <sz val="10"/>
      <name val="Arial"/>
      <family val="2"/>
    </font>
    <font>
      <sz val="8"/>
      <color indexed="81"/>
      <name val="Tahoma"/>
      <family val="2"/>
    </font>
    <font>
      <b/>
      <sz val="8"/>
      <color indexed="81"/>
      <name val="Tahoma"/>
      <family val="2"/>
    </font>
    <font>
      <sz val="10"/>
      <color indexed="10"/>
      <name val="Arial"/>
      <family val="2"/>
    </font>
    <font>
      <b/>
      <sz val="10"/>
      <color indexed="48"/>
      <name val="Arial"/>
      <family val="2"/>
    </font>
    <font>
      <sz val="10"/>
      <color indexed="12"/>
      <name val="Arial"/>
      <family val="2"/>
    </font>
    <font>
      <b/>
      <sz val="10"/>
      <color indexed="12"/>
      <name val="Arial"/>
      <family val="2"/>
    </font>
    <font>
      <b/>
      <sz val="16"/>
      <name val="Arial"/>
      <family val="2"/>
    </font>
    <font>
      <b/>
      <sz val="14"/>
      <color indexed="8"/>
      <name val="Arial"/>
      <family val="2"/>
    </font>
    <font>
      <b/>
      <sz val="10"/>
      <color indexed="8"/>
      <name val="Arial"/>
      <family val="2"/>
    </font>
    <font>
      <sz val="12"/>
      <color indexed="12"/>
      <name val="Arial"/>
      <family val="2"/>
    </font>
    <font>
      <b/>
      <sz val="10"/>
      <color indexed="10"/>
      <name val="Arial"/>
      <family val="2"/>
    </font>
    <font>
      <sz val="10"/>
      <color indexed="8"/>
      <name val="Arial"/>
      <family val="2"/>
    </font>
    <font>
      <sz val="9"/>
      <name val="Arial"/>
      <family val="2"/>
    </font>
    <font>
      <b/>
      <sz val="9"/>
      <name val="Arial"/>
      <family val="2"/>
    </font>
    <font>
      <sz val="12"/>
      <color indexed="8"/>
      <name val="Arial"/>
      <family val="2"/>
    </font>
    <font>
      <sz val="10"/>
      <color indexed="9"/>
      <name val="Arial"/>
      <family val="2"/>
    </font>
    <font>
      <sz val="10"/>
      <color indexed="43"/>
      <name val="Arial"/>
      <family val="2"/>
    </font>
    <font>
      <sz val="8"/>
      <name val="Arial"/>
      <family val="2"/>
    </font>
    <font>
      <b/>
      <i/>
      <sz val="10"/>
      <name val="Arial"/>
      <family val="2"/>
    </font>
    <font>
      <u/>
      <sz val="10"/>
      <color indexed="12"/>
      <name val="Arial"/>
      <family val="2"/>
    </font>
    <font>
      <sz val="10"/>
      <color indexed="12"/>
      <name val="Arial"/>
      <family val="2"/>
    </font>
    <font>
      <sz val="9"/>
      <color indexed="12"/>
      <name val="Arial"/>
      <family val="2"/>
    </font>
    <font>
      <b/>
      <sz val="12"/>
      <name val="Arial"/>
      <family val="2"/>
    </font>
    <font>
      <sz val="12"/>
      <name val="Arial"/>
      <family val="2"/>
    </font>
    <font>
      <sz val="8"/>
      <name val="Arial"/>
      <family val="2"/>
    </font>
    <font>
      <b/>
      <sz val="12"/>
      <color indexed="17"/>
      <name val="Arial"/>
      <family val="2"/>
    </font>
    <font>
      <u/>
      <sz val="10"/>
      <name val="Arial"/>
      <family val="2"/>
    </font>
    <font>
      <sz val="10"/>
      <color indexed="17"/>
      <name val="Arial"/>
      <family val="2"/>
    </font>
    <font>
      <b/>
      <sz val="9"/>
      <color indexed="10"/>
      <name val="Arial"/>
      <family val="2"/>
    </font>
    <font>
      <b/>
      <sz val="10"/>
      <color indexed="17"/>
      <name val="Arial"/>
      <family val="2"/>
    </font>
    <font>
      <sz val="8"/>
      <color indexed="9"/>
      <name val="Arial"/>
      <family val="2"/>
    </font>
    <font>
      <b/>
      <sz val="20"/>
      <color indexed="10"/>
      <name val="Arial"/>
      <family val="2"/>
    </font>
    <font>
      <b/>
      <sz val="8"/>
      <name val="Arial"/>
      <family val="2"/>
    </font>
    <font>
      <sz val="8"/>
      <color indexed="10"/>
      <name val="Arial"/>
      <family val="2"/>
    </font>
    <font>
      <sz val="9"/>
      <color indexed="81"/>
      <name val="Tahoma"/>
      <family val="2"/>
    </font>
    <font>
      <b/>
      <sz val="9"/>
      <color indexed="81"/>
      <name val="Tahoma"/>
      <family val="2"/>
    </font>
    <font>
      <sz val="10"/>
      <name val="Arial"/>
      <family val="2"/>
    </font>
    <font>
      <b/>
      <u/>
      <sz val="10"/>
      <color indexed="12"/>
      <name val="Arial"/>
      <family val="2"/>
    </font>
    <font>
      <b/>
      <u/>
      <sz val="8"/>
      <color indexed="81"/>
      <name val="Tahoma"/>
      <family val="2"/>
    </font>
    <font>
      <b/>
      <sz val="10"/>
      <color rgb="FF0000FF"/>
      <name val="Arial"/>
      <family val="2"/>
    </font>
    <font>
      <sz val="10"/>
      <color rgb="FFFFFF00"/>
      <name val="Arial"/>
      <family val="2"/>
    </font>
    <font>
      <sz val="10"/>
      <color rgb="FFFF0000"/>
      <name val="Arial"/>
      <family val="2"/>
    </font>
    <font>
      <sz val="10"/>
      <color theme="1"/>
      <name val="Arial"/>
      <family val="2"/>
    </font>
    <font>
      <sz val="8"/>
      <color rgb="FF000000"/>
      <name val="Tahoma"/>
      <family val="2"/>
    </font>
    <font>
      <sz val="8"/>
      <color rgb="FF000000"/>
      <name val="Segoe UI"/>
      <family val="2"/>
    </font>
    <font>
      <sz val="10"/>
      <color rgb="FF000000"/>
      <name val="Arial"/>
      <family val="2"/>
    </font>
    <font>
      <sz val="11"/>
      <name val="Calibri"/>
      <family val="2"/>
    </font>
    <font>
      <b/>
      <sz val="10"/>
      <color theme="1"/>
      <name val="Arial"/>
      <family val="2"/>
    </font>
    <font>
      <b/>
      <sz val="10"/>
      <color rgb="FFFF0000"/>
      <name val="Arial"/>
      <family val="2"/>
    </font>
  </fonts>
  <fills count="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43"/>
        <bgColor indexed="43"/>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2">
    <xf numFmtId="0" fontId="0" fillId="0" borderId="0"/>
    <xf numFmtId="43" fontId="1"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3" fillId="0" borderId="0" applyNumberFormat="0" applyFill="0" applyBorder="0" applyAlignment="0" applyProtection="0">
      <alignment vertical="top"/>
      <protection locked="0"/>
    </xf>
    <xf numFmtId="0" fontId="2" fillId="0" borderId="0"/>
    <xf numFmtId="9" fontId="1"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cellStyleXfs>
  <cellXfs count="585">
    <xf numFmtId="0" fontId="0" fillId="0" borderId="0" xfId="0"/>
    <xf numFmtId="3" fontId="0" fillId="0" borderId="0" xfId="0" applyNumberFormat="1"/>
    <xf numFmtId="8" fontId="0" fillId="0" borderId="0" xfId="0" applyNumberFormat="1"/>
    <xf numFmtId="0" fontId="2" fillId="0" borderId="0" xfId="0" applyFont="1"/>
    <xf numFmtId="0" fontId="0" fillId="0" borderId="0" xfId="0" applyAlignment="1">
      <alignment horizontal="center"/>
    </xf>
    <xf numFmtId="0" fontId="0" fillId="0" borderId="1" xfId="0" applyBorder="1" applyAlignment="1">
      <alignment horizontal="center"/>
    </xf>
    <xf numFmtId="166" fontId="0" fillId="0" borderId="1" xfId="10" applyNumberFormat="1" applyFont="1" applyBorder="1"/>
    <xf numFmtId="165" fontId="0" fillId="0" borderId="2" xfId="21" applyNumberFormat="1" applyFont="1" applyBorder="1"/>
    <xf numFmtId="0" fontId="0" fillId="0" borderId="2" xfId="0" applyBorder="1" applyAlignment="1">
      <alignment horizontal="center"/>
    </xf>
    <xf numFmtId="0" fontId="0" fillId="0" borderId="3" xfId="0" applyBorder="1"/>
    <xf numFmtId="0" fontId="0" fillId="0" borderId="4" xfId="0" applyBorder="1"/>
    <xf numFmtId="0" fontId="0" fillId="2" borderId="0" xfId="0" applyFill="1" applyAlignment="1">
      <alignment horizontal="center"/>
    </xf>
    <xf numFmtId="0" fontId="0" fillId="2" borderId="0" xfId="0" applyFill="1"/>
    <xf numFmtId="0" fontId="6" fillId="2" borderId="0" xfId="0" applyFont="1" applyFill="1"/>
    <xf numFmtId="3" fontId="0" fillId="2" borderId="0" xfId="0" applyNumberFormat="1" applyFill="1"/>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166" fontId="0" fillId="0" borderId="0" xfId="10" applyNumberFormat="1" applyFont="1" applyBorder="1"/>
    <xf numFmtId="0" fontId="6" fillId="0" borderId="0" xfId="0" applyFont="1" applyAlignment="1">
      <alignment horizontal="center"/>
    </xf>
    <xf numFmtId="0" fontId="0" fillId="0" borderId="8" xfId="0" applyBorder="1"/>
    <xf numFmtId="0" fontId="12" fillId="0" borderId="0" xfId="0" applyFont="1"/>
    <xf numFmtId="0" fontId="13" fillId="0" borderId="0" xfId="0" applyFont="1"/>
    <xf numFmtId="0" fontId="9" fillId="0" borderId="0" xfId="0" applyFont="1"/>
    <xf numFmtId="14" fontId="0" fillId="0" borderId="0" xfId="0" applyNumberFormat="1"/>
    <xf numFmtId="0" fontId="12" fillId="0" borderId="0" xfId="0" applyFont="1" applyAlignment="1">
      <alignment horizontal="left"/>
    </xf>
    <xf numFmtId="0" fontId="14" fillId="0" borderId="8" xfId="0" applyFont="1" applyBorder="1"/>
    <xf numFmtId="0" fontId="15" fillId="0" borderId="0" xfId="0" applyFont="1"/>
    <xf numFmtId="0" fontId="6" fillId="0" borderId="0" xfId="0" applyFont="1"/>
    <xf numFmtId="3" fontId="8" fillId="0" borderId="0" xfId="0" applyNumberFormat="1" applyFont="1"/>
    <xf numFmtId="3" fontId="16" fillId="0" borderId="0" xfId="0" applyNumberFormat="1" applyFont="1"/>
    <xf numFmtId="0" fontId="16" fillId="0" borderId="0" xfId="0" applyFont="1"/>
    <xf numFmtId="0" fontId="3" fillId="0" borderId="0" xfId="0" applyFont="1"/>
    <xf numFmtId="3" fontId="3" fillId="0" borderId="0" xfId="0" applyNumberFormat="1" applyFont="1"/>
    <xf numFmtId="0" fontId="17" fillId="0" borderId="0" xfId="0" applyFont="1"/>
    <xf numFmtId="44" fontId="3" fillId="0" borderId="0" xfId="10" applyFont="1"/>
    <xf numFmtId="0" fontId="14" fillId="0" borderId="0" xfId="0" applyFont="1"/>
    <xf numFmtId="0" fontId="2" fillId="0" borderId="0" xfId="0" applyFont="1" applyAlignment="1">
      <alignment horizontal="center"/>
    </xf>
    <xf numFmtId="176" fontId="8" fillId="0" borderId="0" xfId="0" applyNumberFormat="1" applyFont="1"/>
    <xf numFmtId="174" fontId="2" fillId="0" borderId="0" xfId="10" applyNumberFormat="1" applyFont="1"/>
    <xf numFmtId="178" fontId="0" fillId="0" borderId="1" xfId="10" applyNumberFormat="1" applyFont="1" applyBorder="1"/>
    <xf numFmtId="0" fontId="8" fillId="0" borderId="0" xfId="0" applyFont="1"/>
    <xf numFmtId="170" fontId="8" fillId="0" borderId="0" xfId="21" applyNumberFormat="1" applyFont="1" applyFill="1" applyBorder="1"/>
    <xf numFmtId="44" fontId="2" fillId="0" borderId="0" xfId="0" applyNumberFormat="1" applyFont="1"/>
    <xf numFmtId="170" fontId="6" fillId="0" borderId="1" xfId="21" applyNumberFormat="1" applyFont="1" applyFill="1" applyBorder="1" applyAlignment="1" applyProtection="1">
      <alignment horizontal="center"/>
      <protection locked="0"/>
    </xf>
    <xf numFmtId="0" fontId="0" fillId="0" borderId="0" xfId="0" applyAlignment="1">
      <alignment horizontal="right"/>
    </xf>
    <xf numFmtId="39" fontId="3" fillId="0" borderId="0" xfId="0" applyNumberFormat="1" applyFont="1"/>
    <xf numFmtId="0" fontId="19" fillId="0" borderId="9" xfId="0" applyFont="1" applyBorder="1" applyAlignment="1" applyProtection="1">
      <alignment horizontal="center"/>
      <protection locked="0"/>
    </xf>
    <xf numFmtId="0" fontId="6" fillId="2" borderId="0" xfId="0" applyFont="1" applyFill="1" applyAlignment="1">
      <alignment horizontal="left" vertical="center" wrapText="1"/>
    </xf>
    <xf numFmtId="1" fontId="6" fillId="2" borderId="0" xfId="0" applyNumberFormat="1" applyFont="1" applyFill="1" applyAlignment="1" applyProtection="1">
      <alignment horizontal="right"/>
      <protection locked="0"/>
    </xf>
    <xf numFmtId="8" fontId="16" fillId="2" borderId="0" xfId="0" applyNumberFormat="1" applyFont="1" applyFill="1" applyAlignment="1">
      <alignment horizontal="left"/>
    </xf>
    <xf numFmtId="0" fontId="15" fillId="3" borderId="4" xfId="0" applyFont="1" applyFill="1" applyBorder="1"/>
    <xf numFmtId="0" fontId="15" fillId="3" borderId="1" xfId="0" applyFont="1" applyFill="1" applyBorder="1" applyAlignment="1">
      <alignment horizontal="center"/>
    </xf>
    <xf numFmtId="166" fontId="15" fillId="3" borderId="1" xfId="10" applyNumberFormat="1" applyFont="1" applyFill="1" applyBorder="1"/>
    <xf numFmtId="0" fontId="0" fillId="3" borderId="4" xfId="0" applyFill="1" applyBorder="1"/>
    <xf numFmtId="166" fontId="0" fillId="3" borderId="1" xfId="10" applyNumberFormat="1" applyFont="1" applyFill="1" applyBorder="1"/>
    <xf numFmtId="0" fontId="0" fillId="3" borderId="1" xfId="0" applyFill="1" applyBorder="1" applyAlignment="1">
      <alignment horizontal="center"/>
    </xf>
    <xf numFmtId="0" fontId="19" fillId="3" borderId="9" xfId="0" applyFont="1" applyFill="1" applyBorder="1" applyAlignment="1" applyProtection="1">
      <alignment horizontal="center"/>
      <protection locked="0"/>
    </xf>
    <xf numFmtId="0" fontId="19" fillId="0" borderId="10" xfId="0" applyFont="1" applyBorder="1" applyAlignment="1" applyProtection="1">
      <alignment horizontal="center"/>
      <protection locked="0" hidden="1"/>
    </xf>
    <xf numFmtId="0" fontId="20" fillId="2" borderId="0" xfId="0" applyFont="1" applyFill="1" applyProtection="1">
      <protection locked="0" hidden="1"/>
    </xf>
    <xf numFmtId="44" fontId="18" fillId="0" borderId="0" xfId="0" applyNumberFormat="1" applyFont="1" applyAlignment="1">
      <alignment horizontal="center"/>
    </xf>
    <xf numFmtId="0" fontId="0" fillId="4" borderId="0" xfId="0" applyFill="1"/>
    <xf numFmtId="17" fontId="2" fillId="0" borderId="0" xfId="10" applyNumberFormat="1" applyFont="1" applyAlignment="1">
      <alignment horizontal="center"/>
    </xf>
    <xf numFmtId="0" fontId="0" fillId="0" borderId="1" xfId="0" applyBorder="1"/>
    <xf numFmtId="175" fontId="0" fillId="0" borderId="1" xfId="10" applyNumberFormat="1" applyFont="1" applyBorder="1"/>
    <xf numFmtId="172" fontId="0" fillId="0" borderId="1" xfId="10" applyNumberFormat="1" applyFont="1" applyBorder="1"/>
    <xf numFmtId="44" fontId="0" fillId="0" borderId="1" xfId="10" applyFont="1" applyBorder="1"/>
    <xf numFmtId="44" fontId="0" fillId="0" borderId="1" xfId="0" applyNumberFormat="1" applyBorder="1"/>
    <xf numFmtId="0" fontId="15" fillId="0" borderId="11" xfId="0" applyFont="1" applyBorder="1"/>
    <xf numFmtId="0" fontId="6" fillId="0" borderId="11" xfId="0" applyFont="1" applyBorder="1"/>
    <xf numFmtId="0" fontId="12" fillId="0" borderId="11" xfId="0" applyFont="1" applyBorder="1"/>
    <xf numFmtId="0" fontId="3" fillId="0" borderId="11" xfId="0" applyFont="1" applyBorder="1"/>
    <xf numFmtId="0" fontId="0" fillId="0" borderId="11" xfId="0" applyBorder="1"/>
    <xf numFmtId="44" fontId="3" fillId="0" borderId="0" xfId="0" applyNumberFormat="1" applyFont="1"/>
    <xf numFmtId="0" fontId="3" fillId="0" borderId="0" xfId="0" applyFont="1" applyAlignment="1">
      <alignment horizontal="left"/>
    </xf>
    <xf numFmtId="44" fontId="14" fillId="0" borderId="11" xfId="10" applyFont="1" applyBorder="1"/>
    <xf numFmtId="0" fontId="1" fillId="4" borderId="0" xfId="0" applyFont="1" applyFill="1"/>
    <xf numFmtId="3" fontId="0" fillId="4" borderId="0" xfId="0" applyNumberFormat="1" applyFill="1"/>
    <xf numFmtId="3" fontId="16" fillId="4" borderId="0" xfId="0" applyNumberFormat="1" applyFont="1" applyFill="1"/>
    <xf numFmtId="0" fontId="0" fillId="4" borderId="0" xfId="0" applyFill="1" applyAlignment="1">
      <alignment horizontal="center"/>
    </xf>
    <xf numFmtId="166" fontId="1" fillId="0" borderId="1" xfId="10" applyNumberFormat="1" applyFill="1" applyBorder="1"/>
    <xf numFmtId="0" fontId="16" fillId="4" borderId="0" xfId="0" applyFont="1" applyFill="1"/>
    <xf numFmtId="44" fontId="1" fillId="0" borderId="1" xfId="10" applyFill="1" applyBorder="1"/>
    <xf numFmtId="175" fontId="1" fillId="4" borderId="0" xfId="10" applyNumberFormat="1" applyFill="1" applyBorder="1"/>
    <xf numFmtId="44" fontId="1" fillId="4" borderId="0" xfId="10" applyFill="1" applyBorder="1"/>
    <xf numFmtId="0" fontId="2" fillId="4" borderId="0" xfId="10" applyNumberFormat="1" applyFont="1" applyFill="1" applyBorder="1"/>
    <xf numFmtId="169" fontId="1" fillId="0" borderId="1" xfId="10" applyNumberFormat="1" applyFill="1" applyBorder="1"/>
    <xf numFmtId="165" fontId="1" fillId="4" borderId="1" xfId="21" applyNumberFormat="1" applyFill="1" applyBorder="1" applyAlignment="1">
      <alignment horizontal="center"/>
    </xf>
    <xf numFmtId="0" fontId="0" fillId="4" borderId="1" xfId="0" applyFill="1" applyBorder="1" applyAlignment="1">
      <alignment horizontal="center"/>
    </xf>
    <xf numFmtId="180" fontId="0" fillId="0" borderId="1" xfId="10" applyNumberFormat="1" applyFont="1" applyBorder="1"/>
    <xf numFmtId="177" fontId="0" fillId="0" borderId="1" xfId="10" applyNumberFormat="1" applyFont="1" applyBorder="1"/>
    <xf numFmtId="164" fontId="0" fillId="0" borderId="1" xfId="10" applyNumberFormat="1" applyFont="1" applyBorder="1"/>
    <xf numFmtId="41" fontId="6" fillId="0" borderId="1" xfId="1" applyNumberFormat="1" applyFont="1" applyFill="1" applyBorder="1" applyProtection="1">
      <protection locked="0"/>
    </xf>
    <xf numFmtId="165" fontId="0" fillId="0" borderId="1" xfId="0" applyNumberFormat="1" applyBorder="1" applyAlignment="1">
      <alignment horizontal="right"/>
    </xf>
    <xf numFmtId="44" fontId="1" fillId="0" borderId="1" xfId="10" applyBorder="1"/>
    <xf numFmtId="166" fontId="1" fillId="0" borderId="1" xfId="10" applyNumberFormat="1" applyBorder="1"/>
    <xf numFmtId="175" fontId="1" fillId="0" borderId="1" xfId="10" applyNumberFormat="1" applyBorder="1"/>
    <xf numFmtId="0" fontId="3" fillId="0" borderId="11" xfId="0" applyFont="1" applyBorder="1" applyAlignment="1">
      <alignment horizontal="center"/>
    </xf>
    <xf numFmtId="44" fontId="1" fillId="0" borderId="1" xfId="10" applyFont="1" applyBorder="1"/>
    <xf numFmtId="39" fontId="3" fillId="0" borderId="0" xfId="10" applyNumberFormat="1" applyFont="1"/>
    <xf numFmtId="0" fontId="3" fillId="0" borderId="1" xfId="0" applyFont="1" applyBorder="1" applyAlignment="1">
      <alignment horizontal="center"/>
    </xf>
    <xf numFmtId="0" fontId="9" fillId="0" borderId="0" xfId="0" applyFont="1" applyAlignment="1">
      <alignment horizontal="left"/>
    </xf>
    <xf numFmtId="39" fontId="8" fillId="0" borderId="0" xfId="10" applyNumberFormat="1" applyFont="1"/>
    <xf numFmtId="39" fontId="9" fillId="0" borderId="0" xfId="10" applyNumberFormat="1" applyFont="1"/>
    <xf numFmtId="44" fontId="14" fillId="0" borderId="0" xfId="10" applyFont="1"/>
    <xf numFmtId="0" fontId="21" fillId="2" borderId="0" xfId="0" applyFont="1" applyFill="1" applyAlignment="1">
      <alignment horizontal="center"/>
    </xf>
    <xf numFmtId="0" fontId="6" fillId="0" borderId="1" xfId="0" applyFont="1" applyBorder="1" applyAlignment="1" applyProtection="1">
      <alignment horizontal="center"/>
      <protection locked="0"/>
    </xf>
    <xf numFmtId="0" fontId="12" fillId="4" borderId="11" xfId="0" applyFont="1" applyFill="1" applyBorder="1"/>
    <xf numFmtId="0" fontId="9" fillId="4" borderId="11" xfId="0" applyFont="1" applyFill="1" applyBorder="1"/>
    <xf numFmtId="0" fontId="0" fillId="4" borderId="11" xfId="0" applyFill="1" applyBorder="1"/>
    <xf numFmtId="0" fontId="3" fillId="4" borderId="1" xfId="0" applyFont="1" applyFill="1" applyBorder="1" applyAlignment="1">
      <alignment horizontal="center"/>
    </xf>
    <xf numFmtId="0" fontId="24" fillId="0" borderId="0" xfId="0" applyFont="1" applyAlignment="1">
      <alignment vertical="center" wrapText="1"/>
    </xf>
    <xf numFmtId="0" fontId="14" fillId="4" borderId="0" xfId="0" applyFont="1" applyFill="1"/>
    <xf numFmtId="0" fontId="13" fillId="4" borderId="0" xfId="0" applyFont="1" applyFill="1"/>
    <xf numFmtId="14" fontId="9" fillId="4" borderId="0" xfId="0" applyNumberFormat="1" applyFont="1" applyFill="1" applyAlignment="1">
      <alignment horizontal="left"/>
    </xf>
    <xf numFmtId="170" fontId="2" fillId="4" borderId="0" xfId="21" applyNumberFormat="1" applyFont="1" applyFill="1" applyBorder="1"/>
    <xf numFmtId="0" fontId="15" fillId="4" borderId="0" xfId="0" applyFont="1" applyFill="1"/>
    <xf numFmtId="0" fontId="15" fillId="4" borderId="11" xfId="0" applyFont="1" applyFill="1" applyBorder="1"/>
    <xf numFmtId="3" fontId="8" fillId="4" borderId="11" xfId="0" applyNumberFormat="1" applyFont="1" applyFill="1" applyBorder="1"/>
    <xf numFmtId="0" fontId="6" fillId="4" borderId="11" xfId="0" applyFont="1" applyFill="1" applyBorder="1"/>
    <xf numFmtId="44" fontId="8" fillId="4" borderId="11" xfId="10" applyFont="1" applyFill="1" applyBorder="1"/>
    <xf numFmtId="0" fontId="0" fillId="4" borderId="12" xfId="0" applyFill="1" applyBorder="1"/>
    <xf numFmtId="44" fontId="1" fillId="0" borderId="1" xfId="10" applyFont="1" applyFill="1" applyBorder="1"/>
    <xf numFmtId="17" fontId="16" fillId="4" borderId="0" xfId="0" quotePrefix="1" applyNumberFormat="1" applyFont="1" applyFill="1" applyAlignment="1">
      <alignment horizontal="center"/>
    </xf>
    <xf numFmtId="175" fontId="1" fillId="0" borderId="1" xfId="10" applyNumberFormat="1" applyFill="1" applyBorder="1"/>
    <xf numFmtId="0" fontId="3" fillId="4" borderId="0" xfId="0" applyFont="1" applyFill="1"/>
    <xf numFmtId="3" fontId="3" fillId="4" borderId="0" xfId="0" applyNumberFormat="1" applyFont="1" applyFill="1"/>
    <xf numFmtId="0" fontId="17" fillId="4" borderId="0" xfId="0" applyFont="1" applyFill="1"/>
    <xf numFmtId="44" fontId="12" fillId="4" borderId="0" xfId="0" applyNumberFormat="1" applyFont="1" applyFill="1" applyAlignment="1">
      <alignment horizontal="center"/>
    </xf>
    <xf numFmtId="0" fontId="3" fillId="4" borderId="11" xfId="0" applyFont="1" applyFill="1" applyBorder="1"/>
    <xf numFmtId="3" fontId="3" fillId="4" borderId="11" xfId="0" applyNumberFormat="1" applyFont="1" applyFill="1" applyBorder="1"/>
    <xf numFmtId="0" fontId="17" fillId="4" borderId="11" xfId="0" applyFont="1" applyFill="1" applyBorder="1"/>
    <xf numFmtId="165" fontId="1" fillId="4" borderId="0" xfId="21" applyNumberFormat="1" applyFill="1" applyBorder="1"/>
    <xf numFmtId="0" fontId="31" fillId="4" borderId="0" xfId="0" applyFont="1" applyFill="1"/>
    <xf numFmtId="177" fontId="1" fillId="0" borderId="1" xfId="10" applyNumberFormat="1" applyFill="1" applyBorder="1"/>
    <xf numFmtId="171" fontId="0" fillId="0" borderId="1" xfId="0" applyNumberFormat="1" applyBorder="1" applyAlignment="1">
      <alignment horizontal="right"/>
    </xf>
    <xf numFmtId="0" fontId="12" fillId="4" borderId="0" xfId="0" applyFont="1" applyFill="1"/>
    <xf numFmtId="3" fontId="14" fillId="4" borderId="0" xfId="0" applyNumberFormat="1" applyFont="1" applyFill="1"/>
    <xf numFmtId="3" fontId="32" fillId="4" borderId="0" xfId="0" applyNumberFormat="1" applyFont="1" applyFill="1"/>
    <xf numFmtId="0" fontId="14" fillId="4" borderId="0" xfId="0" applyFont="1" applyFill="1" applyAlignment="1">
      <alignment horizontal="center"/>
    </xf>
    <xf numFmtId="0" fontId="32" fillId="4" borderId="0" xfId="0" applyFont="1" applyFill="1"/>
    <xf numFmtId="17" fontId="32" fillId="4" borderId="0" xfId="0" quotePrefix="1" applyNumberFormat="1" applyFont="1" applyFill="1" applyAlignment="1">
      <alignment horizontal="center"/>
    </xf>
    <xf numFmtId="44" fontId="14" fillId="4" borderId="11" xfId="0" applyNumberFormat="1" applyFont="1" applyFill="1" applyBorder="1" applyAlignment="1">
      <alignment horizontal="center"/>
    </xf>
    <xf numFmtId="44" fontId="14" fillId="4" borderId="11" xfId="10" applyFont="1" applyFill="1" applyBorder="1"/>
    <xf numFmtId="175" fontId="1" fillId="4" borderId="0" xfId="10" applyNumberFormat="1" applyFont="1" applyFill="1" applyBorder="1"/>
    <xf numFmtId="44" fontId="3" fillId="4" borderId="0" xfId="10" applyFont="1" applyFill="1" applyBorder="1"/>
    <xf numFmtId="44" fontId="14" fillId="4" borderId="0" xfId="10" applyFont="1" applyFill="1" applyBorder="1"/>
    <xf numFmtId="39" fontId="3" fillId="4" borderId="0" xfId="0" applyNumberFormat="1" applyFont="1" applyFill="1"/>
    <xf numFmtId="170" fontId="3" fillId="0" borderId="0" xfId="21" applyNumberFormat="1" applyFont="1"/>
    <xf numFmtId="182" fontId="0" fillId="4" borderId="0" xfId="0" applyNumberFormat="1" applyFill="1"/>
    <xf numFmtId="0" fontId="9" fillId="4" borderId="0" xfId="0" applyFont="1" applyFill="1" applyAlignment="1">
      <alignment horizontal="left"/>
    </xf>
    <xf numFmtId="7" fontId="3" fillId="0" borderId="0" xfId="10" applyNumberFormat="1" applyFont="1" applyBorder="1"/>
    <xf numFmtId="44" fontId="0" fillId="0" borderId="1" xfId="0" applyNumberFormat="1" applyBorder="1" applyAlignment="1">
      <alignment horizontal="right"/>
    </xf>
    <xf numFmtId="0" fontId="10" fillId="4" borderId="0" xfId="0" applyFont="1" applyFill="1"/>
    <xf numFmtId="0" fontId="11" fillId="0" borderId="0" xfId="0" applyFont="1"/>
    <xf numFmtId="44" fontId="29" fillId="0" borderId="0" xfId="0" applyNumberFormat="1" applyFont="1"/>
    <xf numFmtId="0" fontId="34" fillId="0" borderId="0" xfId="0" applyFont="1"/>
    <xf numFmtId="164" fontId="1" fillId="0" borderId="1" xfId="10" applyNumberFormat="1" applyFill="1" applyBorder="1"/>
    <xf numFmtId="182" fontId="2" fillId="4" borderId="0" xfId="0" applyNumberFormat="1" applyFont="1" applyFill="1" applyAlignment="1">
      <alignment horizontal="center"/>
    </xf>
    <xf numFmtId="0" fontId="10" fillId="0" borderId="0" xfId="0" applyFont="1"/>
    <xf numFmtId="181" fontId="1" fillId="0" borderId="1" xfId="10" applyNumberFormat="1" applyFill="1" applyBorder="1"/>
    <xf numFmtId="183" fontId="0" fillId="0" borderId="0" xfId="0" applyNumberFormat="1"/>
    <xf numFmtId="44" fontId="0" fillId="0" borderId="1" xfId="10" applyFont="1" applyFill="1" applyBorder="1"/>
    <xf numFmtId="0" fontId="2" fillId="4" borderId="0" xfId="0" applyFont="1" applyFill="1"/>
    <xf numFmtId="0" fontId="2" fillId="2" borderId="0" xfId="0" applyFont="1" applyFill="1" applyProtection="1">
      <protection locked="0"/>
    </xf>
    <xf numFmtId="0" fontId="2" fillId="2" borderId="0" xfId="0" applyFont="1" applyFill="1" applyProtection="1">
      <protection locked="0" hidden="1"/>
    </xf>
    <xf numFmtId="6" fontId="2" fillId="2" borderId="0" xfId="0" applyNumberFormat="1" applyFont="1" applyFill="1"/>
    <xf numFmtId="0" fontId="1" fillId="2" borderId="0" xfId="0" applyFont="1" applyFill="1"/>
    <xf numFmtId="0" fontId="23" fillId="0" borderId="0" xfId="19" applyAlignment="1" applyProtection="1"/>
    <xf numFmtId="0" fontId="0" fillId="2" borderId="0" xfId="0" applyFill="1" applyAlignment="1">
      <alignment horizontal="right"/>
    </xf>
    <xf numFmtId="0" fontId="6" fillId="5" borderId="0" xfId="0" applyFont="1" applyFill="1"/>
    <xf numFmtId="183" fontId="0" fillId="4" borderId="0" xfId="0" applyNumberFormat="1" applyFill="1"/>
    <xf numFmtId="183" fontId="0" fillId="4" borderId="0" xfId="0" applyNumberFormat="1" applyFill="1" applyAlignment="1">
      <alignment horizontal="right"/>
    </xf>
    <xf numFmtId="182" fontId="0" fillId="0" borderId="0" xfId="0" applyNumberFormat="1"/>
    <xf numFmtId="0" fontId="8" fillId="2" borderId="0" xfId="0" applyFont="1" applyFill="1"/>
    <xf numFmtId="17" fontId="28" fillId="2" borderId="0" xfId="0" applyNumberFormat="1" applyFont="1" applyFill="1" applyAlignment="1">
      <alignment horizontal="left"/>
    </xf>
    <xf numFmtId="179" fontId="0" fillId="2" borderId="0" xfId="0" applyNumberFormat="1" applyFill="1"/>
    <xf numFmtId="3" fontId="2" fillId="2" borderId="0" xfId="0" applyNumberFormat="1" applyFont="1" applyFill="1"/>
    <xf numFmtId="2" fontId="36" fillId="2" borderId="0" xfId="0" applyNumberFormat="1" applyFont="1" applyFill="1"/>
    <xf numFmtId="0" fontId="2" fillId="2" borderId="0" xfId="0" applyFont="1" applyFill="1"/>
    <xf numFmtId="8" fontId="2" fillId="2" borderId="0" xfId="0" applyNumberFormat="1" applyFont="1" applyFill="1" applyAlignment="1">
      <alignment horizontal="right"/>
    </xf>
    <xf numFmtId="170" fontId="3" fillId="2" borderId="0" xfId="0" applyNumberFormat="1" applyFont="1" applyFill="1" applyAlignment="1">
      <alignment horizontal="center"/>
    </xf>
    <xf numFmtId="0" fontId="2" fillId="2" borderId="0" xfId="0" applyFont="1" applyFill="1" applyAlignment="1" applyProtection="1">
      <alignment horizontal="center"/>
      <protection hidden="1"/>
    </xf>
    <xf numFmtId="0" fontId="2" fillId="2" borderId="0" xfId="0" applyFont="1" applyFill="1" applyAlignment="1" applyProtection="1">
      <alignment horizontal="left"/>
      <protection locked="0"/>
    </xf>
    <xf numFmtId="0" fontId="20" fillId="2" borderId="0" xfId="0" applyFont="1" applyFill="1"/>
    <xf numFmtId="175" fontId="0" fillId="0" borderId="1" xfId="0" applyNumberFormat="1" applyBorder="1" applyAlignment="1">
      <alignment horizontal="right"/>
    </xf>
    <xf numFmtId="165" fontId="0" fillId="0" borderId="1" xfId="21" applyNumberFormat="1" applyFont="1" applyFill="1" applyBorder="1" applyAlignment="1">
      <alignment horizontal="right"/>
    </xf>
    <xf numFmtId="184" fontId="1" fillId="0" borderId="1" xfId="10" applyNumberFormat="1" applyFill="1" applyBorder="1"/>
    <xf numFmtId="0" fontId="0" fillId="2" borderId="0" xfId="0" applyFill="1" applyAlignment="1">
      <alignment horizontal="left"/>
    </xf>
    <xf numFmtId="0" fontId="43" fillId="0" borderId="0" xfId="0" applyFont="1" applyAlignment="1">
      <alignment horizontal="left"/>
    </xf>
    <xf numFmtId="39" fontId="43" fillId="4" borderId="0" xfId="0" applyNumberFormat="1" applyFont="1" applyFill="1"/>
    <xf numFmtId="14" fontId="2" fillId="2" borderId="0" xfId="0" applyNumberFormat="1" applyFont="1" applyFill="1"/>
    <xf numFmtId="14" fontId="16" fillId="4" borderId="0" xfId="0" quotePrefix="1" applyNumberFormat="1" applyFont="1" applyFill="1" applyAlignment="1">
      <alignment horizontal="center"/>
    </xf>
    <xf numFmtId="182" fontId="16" fillId="4" borderId="0" xfId="0" quotePrefix="1" applyNumberFormat="1" applyFont="1" applyFill="1" applyAlignment="1">
      <alignment horizontal="center"/>
    </xf>
    <xf numFmtId="175" fontId="40" fillId="0" borderId="1" xfId="11" applyNumberFormat="1" applyFill="1" applyBorder="1"/>
    <xf numFmtId="0" fontId="44" fillId="2" borderId="0" xfId="0" applyFont="1" applyFill="1" applyAlignment="1" applyProtection="1">
      <alignment horizontal="left"/>
      <protection locked="0"/>
    </xf>
    <xf numFmtId="0" fontId="2" fillId="4" borderId="0" xfId="0" applyFont="1" applyFill="1" applyAlignment="1">
      <alignment horizontal="center"/>
    </xf>
    <xf numFmtId="44" fontId="1" fillId="6" borderId="1" xfId="10" applyFill="1" applyBorder="1"/>
    <xf numFmtId="175" fontId="0" fillId="0" borderId="1" xfId="10" applyNumberFormat="1" applyFont="1" applyFill="1" applyBorder="1" applyAlignment="1">
      <alignment horizontal="right"/>
    </xf>
    <xf numFmtId="0" fontId="45" fillId="2" borderId="0" xfId="0" applyFont="1" applyFill="1" applyAlignment="1">
      <alignment horizontal="left" vertical="center" wrapText="1"/>
    </xf>
    <xf numFmtId="6" fontId="44" fillId="2" borderId="0" xfId="0" applyNumberFormat="1" applyFont="1" applyFill="1" applyAlignment="1">
      <alignment horizontal="left"/>
    </xf>
    <xf numFmtId="7" fontId="0" fillId="0" borderId="1" xfId="0" applyNumberFormat="1" applyBorder="1" applyAlignment="1">
      <alignment horizontal="right"/>
    </xf>
    <xf numFmtId="44" fontId="0" fillId="0" borderId="1" xfId="10" applyFont="1" applyFill="1" applyBorder="1" applyAlignment="1">
      <alignment horizontal="right"/>
    </xf>
    <xf numFmtId="175" fontId="0" fillId="0" borderId="1" xfId="10" applyNumberFormat="1" applyFont="1" applyFill="1" applyBorder="1"/>
    <xf numFmtId="185" fontId="16" fillId="4" borderId="0" xfId="0" quotePrefix="1" applyNumberFormat="1" applyFont="1" applyFill="1" applyAlignment="1">
      <alignment horizontal="center"/>
    </xf>
    <xf numFmtId="175" fontId="0" fillId="0" borderId="1" xfId="12" applyNumberFormat="1" applyFont="1" applyFill="1" applyBorder="1"/>
    <xf numFmtId="44" fontId="0" fillId="0" borderId="1" xfId="12" applyFont="1" applyFill="1" applyBorder="1"/>
    <xf numFmtId="175" fontId="1" fillId="0" borderId="0" xfId="10" applyNumberFormat="1" applyFont="1" applyFill="1" applyBorder="1"/>
    <xf numFmtId="168" fontId="15" fillId="0" borderId="0" xfId="0" applyNumberFormat="1" applyFont="1" applyAlignment="1">
      <alignment horizontal="left"/>
    </xf>
    <xf numFmtId="14" fontId="1" fillId="2" borderId="0" xfId="0" applyNumberFormat="1" applyFont="1" applyFill="1"/>
    <xf numFmtId="44" fontId="3" fillId="0" borderId="0" xfId="10" applyFont="1" applyBorder="1"/>
    <xf numFmtId="176" fontId="0" fillId="0" borderId="0" xfId="0" quotePrefix="1" applyNumberFormat="1"/>
    <xf numFmtId="7" fontId="3" fillId="0" borderId="0" xfId="10" applyNumberFormat="1" applyFont="1" applyFill="1" applyBorder="1"/>
    <xf numFmtId="0" fontId="1" fillId="0" borderId="0" xfId="30"/>
    <xf numFmtId="0" fontId="9" fillId="0" borderId="0" xfId="30" applyFont="1"/>
    <xf numFmtId="0" fontId="8" fillId="0" borderId="0" xfId="30" applyFont="1"/>
    <xf numFmtId="0" fontId="9" fillId="0" borderId="0" xfId="30" applyFont="1" applyAlignment="1">
      <alignment horizontal="left"/>
    </xf>
    <xf numFmtId="0" fontId="3" fillId="0" borderId="0" xfId="30" applyFont="1"/>
    <xf numFmtId="39" fontId="3" fillId="0" borderId="0" xfId="30" applyNumberFormat="1" applyFont="1"/>
    <xf numFmtId="0" fontId="3" fillId="0" borderId="0" xfId="30" applyFont="1" applyAlignment="1">
      <alignment horizontal="left"/>
    </xf>
    <xf numFmtId="0" fontId="16" fillId="0" borderId="0" xfId="30" applyFont="1"/>
    <xf numFmtId="174" fontId="1" fillId="0" borderId="0" xfId="10" applyNumberFormat="1" applyFont="1"/>
    <xf numFmtId="0" fontId="3" fillId="0" borderId="11" xfId="30" applyFont="1" applyBorder="1"/>
    <xf numFmtId="0" fontId="1" fillId="4" borderId="0" xfId="10" applyNumberFormat="1" applyFont="1" applyFill="1" applyBorder="1"/>
    <xf numFmtId="44" fontId="0" fillId="0" borderId="1" xfId="31" applyFont="1" applyFill="1" applyBorder="1"/>
    <xf numFmtId="175" fontId="0" fillId="0" borderId="1" xfId="31" applyNumberFormat="1" applyFont="1" applyFill="1" applyBorder="1"/>
    <xf numFmtId="0" fontId="15" fillId="0" borderId="11" xfId="30" applyFont="1" applyBorder="1"/>
    <xf numFmtId="0" fontId="12" fillId="0" borderId="11" xfId="30" applyFont="1" applyBorder="1"/>
    <xf numFmtId="0" fontId="6" fillId="0" borderId="11" xfId="30" applyFont="1" applyBorder="1"/>
    <xf numFmtId="44" fontId="1" fillId="0" borderId="1" xfId="30" applyNumberFormat="1" applyBorder="1"/>
    <xf numFmtId="0" fontId="1" fillId="0" borderId="2" xfId="30" applyBorder="1" applyAlignment="1">
      <alignment horizontal="center"/>
    </xf>
    <xf numFmtId="0" fontId="1" fillId="0" borderId="8" xfId="30" applyBorder="1"/>
    <xf numFmtId="183" fontId="1" fillId="0" borderId="0" xfId="30" applyNumberFormat="1"/>
    <xf numFmtId="0" fontId="1" fillId="0" borderId="0" xfId="30" applyAlignment="1">
      <alignment horizontal="right"/>
    </xf>
    <xf numFmtId="0" fontId="16" fillId="0" borderId="0" xfId="30" applyFont="1" applyAlignment="1">
      <alignment vertical="center" wrapText="1"/>
    </xf>
    <xf numFmtId="0" fontId="17" fillId="0" borderId="0" xfId="30" applyFont="1" applyAlignment="1">
      <alignment vertical="center" wrapText="1"/>
    </xf>
    <xf numFmtId="0" fontId="17" fillId="4" borderId="0" xfId="30" applyFont="1" applyFill="1" applyAlignment="1">
      <alignment vertical="center" wrapText="1"/>
    </xf>
    <xf numFmtId="0" fontId="16" fillId="4" borderId="0" xfId="30" applyFont="1" applyFill="1" applyAlignment="1">
      <alignment vertical="center" wrapText="1"/>
    </xf>
    <xf numFmtId="0" fontId="3" fillId="0" borderId="0" xfId="0" applyFont="1" applyAlignment="1">
      <alignment horizontal="center"/>
    </xf>
    <xf numFmtId="175" fontId="1" fillId="0" borderId="0" xfId="10" applyNumberFormat="1" applyFill="1" applyBorder="1"/>
    <xf numFmtId="173" fontId="1" fillId="0" borderId="0" xfId="10" applyNumberFormat="1" applyFill="1" applyBorder="1"/>
    <xf numFmtId="0" fontId="9" fillId="0" borderId="0" xfId="0" applyFont="1" applyAlignment="1">
      <alignment horizontal="center"/>
    </xf>
    <xf numFmtId="165" fontId="1" fillId="0" borderId="0" xfId="21" applyNumberFormat="1" applyFill="1" applyBorder="1"/>
    <xf numFmtId="44" fontId="0" fillId="0" borderId="0" xfId="10" applyFont="1" applyFill="1" applyBorder="1"/>
    <xf numFmtId="175" fontId="1" fillId="0" borderId="0" xfId="10" applyNumberFormat="1" applyBorder="1"/>
    <xf numFmtId="44" fontId="0" fillId="0" borderId="0" xfId="10" applyFont="1" applyBorder="1"/>
    <xf numFmtId="175" fontId="1" fillId="0" borderId="0" xfId="31" applyNumberFormat="1" applyFont="1" applyFill="1" applyBorder="1"/>
    <xf numFmtId="0" fontId="3" fillId="0" borderId="2" xfId="0" applyFont="1" applyBorder="1" applyAlignment="1">
      <alignment horizontal="center"/>
    </xf>
    <xf numFmtId="0" fontId="0" fillId="0" borderId="22" xfId="0" applyBorder="1"/>
    <xf numFmtId="0" fontId="0" fillId="0" borderId="20" xfId="0" applyBorder="1"/>
    <xf numFmtId="0" fontId="3" fillId="0" borderId="0" xfId="0" applyFont="1" applyAlignment="1">
      <alignment horizontal="right"/>
    </xf>
    <xf numFmtId="17" fontId="21" fillId="2" borderId="11" xfId="0" applyNumberFormat="1" applyFont="1" applyFill="1" applyBorder="1" applyAlignment="1">
      <alignment horizontal="center"/>
    </xf>
    <xf numFmtId="0" fontId="1" fillId="4" borderId="1" xfId="0" applyFont="1" applyFill="1" applyBorder="1" applyAlignment="1">
      <alignment horizontal="center"/>
    </xf>
    <xf numFmtId="168" fontId="15" fillId="0" borderId="19" xfId="0" applyNumberFormat="1" applyFont="1" applyBorder="1" applyAlignment="1">
      <alignment horizontal="left"/>
    </xf>
    <xf numFmtId="0" fontId="0" fillId="0" borderId="19" xfId="0" applyBorder="1"/>
    <xf numFmtId="0" fontId="12" fillId="0" borderId="19" xfId="0" applyFont="1" applyBorder="1"/>
    <xf numFmtId="0" fontId="12" fillId="0" borderId="19" xfId="0" applyFont="1" applyBorder="1" applyAlignment="1">
      <alignment horizontal="left"/>
    </xf>
    <xf numFmtId="0" fontId="0" fillId="0" borderId="23" xfId="0" applyBorder="1"/>
    <xf numFmtId="0" fontId="14" fillId="0" borderId="19" xfId="0" applyFont="1" applyBorder="1"/>
    <xf numFmtId="0" fontId="15" fillId="0" borderId="19" xfId="0" applyFont="1" applyBorder="1"/>
    <xf numFmtId="0" fontId="14" fillId="0" borderId="24" xfId="0" applyFont="1" applyBorder="1"/>
    <xf numFmtId="0" fontId="2" fillId="0" borderId="20" xfId="0" applyFont="1" applyBorder="1" applyAlignment="1">
      <alignment horizontal="center"/>
    </xf>
    <xf numFmtId="14" fontId="16" fillId="4" borderId="20" xfId="0" quotePrefix="1" applyNumberFormat="1" applyFont="1" applyFill="1" applyBorder="1" applyAlignment="1">
      <alignment horizontal="center"/>
    </xf>
    <xf numFmtId="0" fontId="1" fillId="0" borderId="19" xfId="0" applyFont="1" applyBorder="1"/>
    <xf numFmtId="0" fontId="3" fillId="0" borderId="19" xfId="0" applyFont="1" applyBorder="1" applyAlignment="1">
      <alignment horizontal="left"/>
    </xf>
    <xf numFmtId="0" fontId="3" fillId="4" borderId="21" xfId="0" applyFont="1" applyFill="1" applyBorder="1"/>
    <xf numFmtId="3" fontId="3" fillId="4" borderId="23" xfId="0" applyNumberFormat="1" applyFont="1" applyFill="1" applyBorder="1"/>
    <xf numFmtId="0" fontId="14" fillId="4" borderId="19" xfId="0" applyFont="1" applyFill="1" applyBorder="1"/>
    <xf numFmtId="3" fontId="3" fillId="4" borderId="20" xfId="0" applyNumberFormat="1" applyFont="1" applyFill="1" applyBorder="1"/>
    <xf numFmtId="0" fontId="0" fillId="4" borderId="19" xfId="0" applyFill="1" applyBorder="1"/>
    <xf numFmtId="0" fontId="0" fillId="4" borderId="20" xfId="0" applyFill="1" applyBorder="1" applyAlignment="1">
      <alignment horizontal="center"/>
    </xf>
    <xf numFmtId="0" fontId="1" fillId="4" borderId="19" xfId="0" applyFont="1" applyFill="1" applyBorder="1"/>
    <xf numFmtId="0" fontId="2" fillId="4" borderId="19" xfId="0" applyFont="1" applyFill="1" applyBorder="1"/>
    <xf numFmtId="0" fontId="12" fillId="4" borderId="19" xfId="0" applyFont="1" applyFill="1" applyBorder="1"/>
    <xf numFmtId="17" fontId="32" fillId="4" borderId="20" xfId="0" quotePrefix="1" applyNumberFormat="1" applyFont="1" applyFill="1" applyBorder="1" applyAlignment="1">
      <alignment horizontal="center"/>
    </xf>
    <xf numFmtId="17" fontId="16" fillId="4" borderId="20" xfId="0" quotePrefix="1" applyNumberFormat="1" applyFont="1" applyFill="1" applyBorder="1" applyAlignment="1">
      <alignment horizontal="center"/>
    </xf>
    <xf numFmtId="44" fontId="14" fillId="4" borderId="23" xfId="10" applyFont="1" applyFill="1" applyBorder="1"/>
    <xf numFmtId="0" fontId="0" fillId="4" borderId="20" xfId="0" applyFill="1" applyBorder="1"/>
    <xf numFmtId="0" fontId="3" fillId="4" borderId="19" xfId="0" applyFont="1" applyFill="1" applyBorder="1"/>
    <xf numFmtId="44" fontId="14" fillId="0" borderId="0" xfId="10" applyFont="1" applyBorder="1"/>
    <xf numFmtId="0" fontId="3" fillId="0" borderId="20" xfId="0" applyFont="1" applyBorder="1"/>
    <xf numFmtId="0" fontId="0" fillId="4" borderId="21" xfId="0" applyFill="1" applyBorder="1"/>
    <xf numFmtId="170" fontId="3" fillId="0" borderId="11" xfId="21" applyNumberFormat="1" applyFont="1" applyBorder="1"/>
    <xf numFmtId="0" fontId="43" fillId="0" borderId="11" xfId="0" applyFont="1" applyBorder="1" applyAlignment="1">
      <alignment horizontal="left"/>
    </xf>
    <xf numFmtId="39" fontId="43" fillId="4" borderId="11" xfId="0" applyNumberFormat="1" applyFont="1" applyFill="1" applyBorder="1"/>
    <xf numFmtId="0" fontId="9" fillId="0" borderId="23" xfId="0" applyFont="1" applyBorder="1"/>
    <xf numFmtId="0" fontId="12" fillId="4" borderId="21" xfId="0" applyFont="1" applyFill="1" applyBorder="1"/>
    <xf numFmtId="0" fontId="0" fillId="4" borderId="23" xfId="0" applyFill="1" applyBorder="1"/>
    <xf numFmtId="0" fontId="15" fillId="4" borderId="19" xfId="0" applyFont="1" applyFill="1" applyBorder="1"/>
    <xf numFmtId="3" fontId="8" fillId="4" borderId="0" xfId="0" applyNumberFormat="1" applyFont="1" applyFill="1"/>
    <xf numFmtId="41" fontId="15" fillId="4" borderId="0" xfId="0" applyNumberFormat="1" applyFont="1" applyFill="1"/>
    <xf numFmtId="0" fontId="15" fillId="4" borderId="21" xfId="0" applyFont="1" applyFill="1" applyBorder="1"/>
    <xf numFmtId="0" fontId="30" fillId="4" borderId="20" xfId="0" applyFont="1" applyFill="1" applyBorder="1" applyAlignment="1">
      <alignment horizontal="center"/>
    </xf>
    <xf numFmtId="0" fontId="0" fillId="4" borderId="23" xfId="0" applyFill="1" applyBorder="1" applyAlignment="1">
      <alignment horizontal="center"/>
    </xf>
    <xf numFmtId="0" fontId="0" fillId="0" borderId="20" xfId="0" applyBorder="1" applyAlignment="1">
      <alignment horizontal="center"/>
    </xf>
    <xf numFmtId="185" fontId="16" fillId="4" borderId="20" xfId="0" quotePrefix="1" applyNumberFormat="1" applyFont="1" applyFill="1" applyBorder="1" applyAlignment="1">
      <alignment horizontal="center"/>
    </xf>
    <xf numFmtId="0" fontId="14" fillId="4" borderId="21" xfId="0" applyFont="1" applyFill="1" applyBorder="1"/>
    <xf numFmtId="0" fontId="3" fillId="0" borderId="21" xfId="0" applyFont="1" applyBorder="1"/>
    <xf numFmtId="3" fontId="15" fillId="4" borderId="0" xfId="0" applyNumberFormat="1" applyFont="1" applyFill="1"/>
    <xf numFmtId="0" fontId="3" fillId="0" borderId="23" xfId="0" applyFont="1" applyBorder="1" applyAlignment="1">
      <alignment horizontal="center"/>
    </xf>
    <xf numFmtId="44" fontId="8" fillId="0" borderId="0" xfId="10" applyFont="1" applyFill="1" applyBorder="1"/>
    <xf numFmtId="0" fontId="3" fillId="0" borderId="19" xfId="0" applyFont="1" applyBorder="1"/>
    <xf numFmtId="0" fontId="15" fillId="0" borderId="21" xfId="0" applyFont="1" applyBorder="1"/>
    <xf numFmtId="0" fontId="15" fillId="0" borderId="23" xfId="0" applyFont="1" applyBorder="1"/>
    <xf numFmtId="0" fontId="0" fillId="0" borderId="21" xfId="0" applyBorder="1"/>
    <xf numFmtId="0" fontId="0" fillId="0" borderId="20" xfId="0" applyBorder="1" applyAlignment="1">
      <alignment horizontal="center" vertical="center"/>
    </xf>
    <xf numFmtId="0" fontId="0" fillId="4" borderId="20" xfId="0" applyFill="1" applyBorder="1" applyAlignment="1">
      <alignment horizontal="center" vertical="center"/>
    </xf>
    <xf numFmtId="0" fontId="14" fillId="0" borderId="21" xfId="0" applyFont="1" applyBorder="1"/>
    <xf numFmtId="0" fontId="24" fillId="0" borderId="24" xfId="0" applyFont="1" applyBorder="1" applyAlignment="1">
      <alignment vertical="center" wrapText="1"/>
    </xf>
    <xf numFmtId="0" fontId="3" fillId="4" borderId="20" xfId="0" applyFont="1" applyFill="1" applyBorder="1"/>
    <xf numFmtId="0" fontId="24" fillId="0" borderId="19" xfId="0" applyFont="1" applyBorder="1" applyAlignment="1">
      <alignment vertical="center" wrapText="1"/>
    </xf>
    <xf numFmtId="0" fontId="24" fillId="0" borderId="21" xfId="0" applyFont="1" applyBorder="1" applyAlignment="1">
      <alignment vertical="center" wrapText="1"/>
    </xf>
    <xf numFmtId="39" fontId="3" fillId="4" borderId="11" xfId="0" applyNumberFormat="1" applyFont="1" applyFill="1" applyBorder="1"/>
    <xf numFmtId="0" fontId="46" fillId="0" borderId="0" xfId="0" applyFont="1"/>
    <xf numFmtId="0" fontId="2" fillId="0" borderId="19" xfId="0" applyFont="1" applyBorder="1"/>
    <xf numFmtId="170" fontId="8" fillId="0" borderId="0" xfId="0" applyNumberFormat="1" applyFont="1"/>
    <xf numFmtId="4" fontId="8" fillId="0" borderId="0" xfId="0" applyNumberFormat="1" applyFont="1"/>
    <xf numFmtId="167" fontId="8" fillId="0" borderId="0" xfId="1" applyNumberFormat="1" applyFont="1" applyBorder="1"/>
    <xf numFmtId="44" fontId="0" fillId="0" borderId="20" xfId="10" applyFont="1" applyBorder="1"/>
    <xf numFmtId="7" fontId="3" fillId="0" borderId="0" xfId="0" applyNumberFormat="1" applyFont="1"/>
    <xf numFmtId="175" fontId="0" fillId="0" borderId="0" xfId="10" applyNumberFormat="1" applyFont="1" applyBorder="1"/>
    <xf numFmtId="0" fontId="16" fillId="0" borderId="20" xfId="0" applyFont="1" applyBorder="1"/>
    <xf numFmtId="44" fontId="14" fillId="0" borderId="23" xfId="10" applyFont="1" applyBorder="1"/>
    <xf numFmtId="44" fontId="3" fillId="0" borderId="20" xfId="10" applyFont="1" applyBorder="1"/>
    <xf numFmtId="174" fontId="2" fillId="0" borderId="0" xfId="10" applyNumberFormat="1" applyFont="1" applyBorder="1"/>
    <xf numFmtId="174" fontId="8" fillId="0" borderId="11" xfId="10" applyNumberFormat="1" applyFont="1" applyBorder="1"/>
    <xf numFmtId="0" fontId="9" fillId="0" borderId="11" xfId="0" applyFont="1" applyBorder="1" applyAlignment="1">
      <alignment horizontal="left"/>
    </xf>
    <xf numFmtId="0" fontId="25" fillId="0" borderId="11" xfId="0" applyFont="1" applyBorder="1"/>
    <xf numFmtId="168" fontId="15" fillId="0" borderId="0" xfId="0" applyNumberFormat="1" applyFont="1" applyAlignment="1">
      <alignment horizontal="center" vertical="center"/>
    </xf>
    <xf numFmtId="0" fontId="1" fillId="0" borderId="20" xfId="30" applyBorder="1"/>
    <xf numFmtId="168" fontId="15" fillId="0" borderId="19" xfId="30" applyNumberFormat="1" applyFont="1" applyBorder="1" applyAlignment="1">
      <alignment horizontal="left"/>
    </xf>
    <xf numFmtId="0" fontId="12" fillId="0" borderId="19" xfId="30" applyFont="1" applyBorder="1"/>
    <xf numFmtId="0" fontId="12" fillId="0" borderId="19" xfId="30" applyFont="1" applyBorder="1" applyAlignment="1">
      <alignment horizontal="left"/>
    </xf>
    <xf numFmtId="0" fontId="14" fillId="0" borderId="24" xfId="30" applyFont="1" applyBorder="1"/>
    <xf numFmtId="0" fontId="1" fillId="0" borderId="22" xfId="30" applyBorder="1"/>
    <xf numFmtId="0" fontId="1" fillId="0" borderId="19" xfId="30" applyBorder="1"/>
    <xf numFmtId="0" fontId="15" fillId="0" borderId="19" xfId="30" applyFont="1" applyBorder="1"/>
    <xf numFmtId="176" fontId="8" fillId="0" borderId="0" xfId="0" quotePrefix="1" applyNumberFormat="1" applyFont="1"/>
    <xf numFmtId="14" fontId="16" fillId="4" borderId="20" xfId="30" quotePrefix="1" applyNumberFormat="1" applyFont="1" applyFill="1" applyBorder="1" applyAlignment="1">
      <alignment horizontal="center"/>
    </xf>
    <xf numFmtId="0" fontId="3" fillId="0" borderId="19" xfId="30" applyFont="1" applyBorder="1"/>
    <xf numFmtId="0" fontId="15" fillId="0" borderId="21" xfId="30" applyFont="1" applyBorder="1"/>
    <xf numFmtId="0" fontId="15" fillId="0" borderId="23" xfId="30" applyFont="1" applyBorder="1"/>
    <xf numFmtId="0" fontId="14" fillId="0" borderId="19" xfId="30" applyFont="1" applyBorder="1"/>
    <xf numFmtId="0" fontId="1" fillId="4" borderId="19" xfId="30" applyFill="1" applyBorder="1"/>
    <xf numFmtId="176" fontId="0" fillId="0" borderId="0" xfId="0" applyNumberFormat="1"/>
    <xf numFmtId="0" fontId="12" fillId="4" borderId="19" xfId="30" applyFont="1" applyFill="1" applyBorder="1"/>
    <xf numFmtId="17" fontId="32" fillId="4" borderId="20" xfId="30" quotePrefix="1" applyNumberFormat="1" applyFont="1" applyFill="1" applyBorder="1" applyAlignment="1">
      <alignment horizontal="center"/>
    </xf>
    <xf numFmtId="0" fontId="16" fillId="0" borderId="20" xfId="30" applyFont="1" applyBorder="1"/>
    <xf numFmtId="174" fontId="1" fillId="0" borderId="0" xfId="10" applyNumberFormat="1" applyFont="1" applyBorder="1"/>
    <xf numFmtId="0" fontId="3" fillId="0" borderId="20" xfId="30" applyFont="1" applyBorder="1"/>
    <xf numFmtId="0" fontId="3" fillId="0" borderId="21" xfId="30" applyFont="1" applyBorder="1"/>
    <xf numFmtId="0" fontId="43" fillId="0" borderId="11" xfId="30" applyFont="1" applyBorder="1" applyAlignment="1">
      <alignment horizontal="left"/>
    </xf>
    <xf numFmtId="0" fontId="9" fillId="0" borderId="11" xfId="30" applyFont="1" applyBorder="1" applyAlignment="1">
      <alignment horizontal="left"/>
    </xf>
    <xf numFmtId="0" fontId="25" fillId="0" borderId="11" xfId="30" applyFont="1" applyBorder="1"/>
    <xf numFmtId="0" fontId="1" fillId="4" borderId="11" xfId="30" applyFill="1" applyBorder="1"/>
    <xf numFmtId="0" fontId="9" fillId="0" borderId="23" xfId="30" applyFont="1" applyBorder="1"/>
    <xf numFmtId="166" fontId="1" fillId="0" borderId="1" xfId="10" quotePrefix="1" applyNumberFormat="1" applyFill="1" applyBorder="1"/>
    <xf numFmtId="0" fontId="45" fillId="4" borderId="0" xfId="0" applyFont="1" applyFill="1" applyAlignment="1">
      <alignment horizontal="left"/>
    </xf>
    <xf numFmtId="0" fontId="9" fillId="4" borderId="0" xfId="0" applyFont="1" applyFill="1" applyAlignment="1">
      <alignment horizontal="center"/>
    </xf>
    <xf numFmtId="0" fontId="43" fillId="4" borderId="11" xfId="0" applyFont="1" applyFill="1" applyBorder="1"/>
    <xf numFmtId="0" fontId="43" fillId="4" borderId="0" xfId="0" applyFont="1" applyFill="1"/>
    <xf numFmtId="0" fontId="43" fillId="0" borderId="11" xfId="0" applyFont="1" applyBorder="1"/>
    <xf numFmtId="44" fontId="0" fillId="4" borderId="0" xfId="0" applyNumberFormat="1" applyFill="1"/>
    <xf numFmtId="168" fontId="15" fillId="0" borderId="0" xfId="0" applyNumberFormat="1" applyFont="1"/>
    <xf numFmtId="168" fontId="15" fillId="0" borderId="20" xfId="0" applyNumberFormat="1" applyFont="1" applyBorder="1"/>
    <xf numFmtId="176" fontId="0" fillId="4" borderId="0" xfId="0" applyNumberFormat="1" applyFill="1"/>
    <xf numFmtId="17" fontId="21" fillId="2" borderId="11" xfId="0" applyNumberFormat="1" applyFont="1" applyFill="1" applyBorder="1"/>
    <xf numFmtId="166" fontId="1" fillId="0" borderId="0" xfId="10" applyNumberFormat="1" applyFill="1" applyBorder="1"/>
    <xf numFmtId="175" fontId="0" fillId="0" borderId="0" xfId="0" applyNumberFormat="1" applyAlignment="1">
      <alignment horizontal="right"/>
    </xf>
    <xf numFmtId="44" fontId="1" fillId="0" borderId="0" xfId="10" applyFill="1" applyBorder="1"/>
    <xf numFmtId="165" fontId="0" fillId="0" borderId="0" xfId="0" applyNumberFormat="1" applyAlignment="1">
      <alignment horizontal="right"/>
    </xf>
    <xf numFmtId="166" fontId="1" fillId="0" borderId="0" xfId="10" quotePrefix="1" applyNumberFormat="1" applyFill="1" applyBorder="1"/>
    <xf numFmtId="181" fontId="1" fillId="0" borderId="0" xfId="10" applyNumberFormat="1" applyFill="1" applyBorder="1"/>
    <xf numFmtId="0" fontId="3" fillId="0" borderId="1" xfId="30" applyFont="1" applyBorder="1" applyAlignment="1">
      <alignment horizontal="center"/>
    </xf>
    <xf numFmtId="0" fontId="14" fillId="0" borderId="21" xfId="30" applyFont="1" applyBorder="1"/>
    <xf numFmtId="0" fontId="0" fillId="0" borderId="27" xfId="0" applyBorder="1"/>
    <xf numFmtId="0" fontId="3" fillId="0" borderId="29" xfId="0" applyFont="1" applyBorder="1" applyAlignment="1">
      <alignment horizontal="center"/>
    </xf>
    <xf numFmtId="0" fontId="0" fillId="0" borderId="29" xfId="0" applyBorder="1"/>
    <xf numFmtId="14" fontId="0" fillId="0" borderId="29" xfId="0" applyNumberFormat="1" applyBorder="1"/>
    <xf numFmtId="0" fontId="0" fillId="0" borderId="26" xfId="0" applyBorder="1"/>
    <xf numFmtId="14" fontId="0" fillId="0" borderId="32" xfId="0" applyNumberFormat="1" applyBorder="1"/>
    <xf numFmtId="0" fontId="0" fillId="0" borderId="31" xfId="0" applyBorder="1"/>
    <xf numFmtId="0" fontId="3" fillId="0" borderId="0" xfId="0" applyFont="1" applyAlignment="1">
      <alignment horizontal="center" wrapText="1"/>
    </xf>
    <xf numFmtId="175" fontId="1" fillId="0" borderId="0" xfId="10" applyNumberFormat="1" applyFill="1" applyBorder="1" applyAlignment="1">
      <alignment horizontal="right"/>
    </xf>
    <xf numFmtId="175" fontId="0" fillId="0" borderId="0" xfId="10" applyNumberFormat="1" applyFont="1" applyFill="1" applyBorder="1" applyAlignment="1">
      <alignment horizontal="center" vertical="center"/>
    </xf>
    <xf numFmtId="175" fontId="1" fillId="0" borderId="0" xfId="31" applyNumberFormat="1" applyFill="1" applyBorder="1"/>
    <xf numFmtId="0" fontId="1" fillId="4" borderId="0" xfId="30" applyFill="1"/>
    <xf numFmtId="168" fontId="15" fillId="0" borderId="0" xfId="30" applyNumberFormat="1" applyFont="1" applyAlignment="1">
      <alignment horizontal="left"/>
    </xf>
    <xf numFmtId="0" fontId="13" fillId="0" borderId="0" xfId="30" applyFont="1"/>
    <xf numFmtId="14" fontId="1" fillId="0" borderId="0" xfId="30" applyNumberFormat="1"/>
    <xf numFmtId="0" fontId="34" fillId="0" borderId="0" xfId="30" applyFont="1"/>
    <xf numFmtId="0" fontId="9" fillId="4" borderId="0" xfId="30" applyFont="1" applyFill="1" applyAlignment="1">
      <alignment horizontal="center"/>
    </xf>
    <xf numFmtId="0" fontId="15" fillId="0" borderId="0" xfId="30" applyFont="1"/>
    <xf numFmtId="176" fontId="8" fillId="0" borderId="0" xfId="30" applyNumberFormat="1" applyFont="1"/>
    <xf numFmtId="0" fontId="6" fillId="0" borderId="0" xfId="30" applyFont="1"/>
    <xf numFmtId="170" fontId="8" fillId="0" borderId="0" xfId="30" applyNumberFormat="1" applyFont="1"/>
    <xf numFmtId="3" fontId="8" fillId="0" borderId="0" xfId="30" applyNumberFormat="1" applyFont="1"/>
    <xf numFmtId="176" fontId="8" fillId="0" borderId="0" xfId="30" quotePrefix="1" applyNumberFormat="1" applyFont="1"/>
    <xf numFmtId="4" fontId="8" fillId="0" borderId="0" xfId="30" applyNumberFormat="1" applyFont="1"/>
    <xf numFmtId="0" fontId="12" fillId="0" borderId="0" xfId="30" applyFont="1"/>
    <xf numFmtId="0" fontId="1" fillId="0" borderId="1" xfId="30" applyBorder="1" applyAlignment="1">
      <alignment horizontal="center"/>
    </xf>
    <xf numFmtId="0" fontId="1" fillId="0" borderId="20" xfId="30" applyBorder="1" applyAlignment="1">
      <alignment horizontal="center"/>
    </xf>
    <xf numFmtId="3" fontId="1" fillId="0" borderId="0" xfId="30" applyNumberFormat="1"/>
    <xf numFmtId="3" fontId="16" fillId="4" borderId="0" xfId="30" applyNumberFormat="1" applyFont="1" applyFill="1"/>
    <xf numFmtId="0" fontId="1" fillId="4" borderId="0" xfId="30" applyFill="1" applyAlignment="1">
      <alignment horizontal="center"/>
    </xf>
    <xf numFmtId="0" fontId="16" fillId="4" borderId="0" xfId="30" applyFont="1" applyFill="1"/>
    <xf numFmtId="176" fontId="1" fillId="0" borderId="0" xfId="30" applyNumberFormat="1"/>
    <xf numFmtId="0" fontId="1" fillId="0" borderId="0" xfId="30" applyAlignment="1">
      <alignment horizontal="center"/>
    </xf>
    <xf numFmtId="3" fontId="3" fillId="0" borderId="0" xfId="30" applyNumberFormat="1" applyFont="1"/>
    <xf numFmtId="0" fontId="17" fillId="0" borderId="0" xfId="30" applyFont="1"/>
    <xf numFmtId="0" fontId="3" fillId="4" borderId="19" xfId="30" applyFont="1" applyFill="1" applyBorder="1"/>
    <xf numFmtId="3" fontId="16" fillId="0" borderId="0" xfId="30" applyNumberFormat="1" applyFont="1"/>
    <xf numFmtId="0" fontId="1" fillId="0" borderId="1" xfId="30" applyBorder="1"/>
    <xf numFmtId="0" fontId="1" fillId="4" borderId="1" xfId="30" applyFill="1" applyBorder="1" applyAlignment="1">
      <alignment horizontal="center"/>
    </xf>
    <xf numFmtId="44" fontId="1" fillId="0" borderId="1" xfId="30" applyNumberFormat="1" applyBorder="1" applyAlignment="1">
      <alignment horizontal="right"/>
    </xf>
    <xf numFmtId="7" fontId="3" fillId="0" borderId="0" xfId="30" applyNumberFormat="1" applyFont="1"/>
    <xf numFmtId="165" fontId="1" fillId="0" borderId="1" xfId="30" applyNumberFormat="1" applyBorder="1" applyAlignment="1">
      <alignment horizontal="right"/>
    </xf>
    <xf numFmtId="3" fontId="1" fillId="4" borderId="0" xfId="30" applyNumberFormat="1" applyFill="1"/>
    <xf numFmtId="175" fontId="1" fillId="0" borderId="1" xfId="30" applyNumberFormat="1" applyBorder="1" applyAlignment="1">
      <alignment horizontal="right"/>
    </xf>
    <xf numFmtId="165" fontId="1" fillId="0" borderId="0" xfId="30" applyNumberFormat="1" applyAlignment="1">
      <alignment horizontal="right"/>
    </xf>
    <xf numFmtId="175" fontId="1" fillId="0" borderId="0" xfId="30" applyNumberFormat="1" applyAlignment="1">
      <alignment horizontal="right"/>
    </xf>
    <xf numFmtId="0" fontId="14" fillId="4" borderId="0" xfId="30" applyFont="1" applyFill="1"/>
    <xf numFmtId="3" fontId="14" fillId="4" borderId="0" xfId="30" applyNumberFormat="1" applyFont="1" applyFill="1"/>
    <xf numFmtId="3" fontId="32" fillId="4" borderId="0" xfId="30" applyNumberFormat="1" applyFont="1" applyFill="1"/>
    <xf numFmtId="0" fontId="14" fillId="4" borderId="0" xfId="30" applyFont="1" applyFill="1" applyAlignment="1">
      <alignment horizontal="center"/>
    </xf>
    <xf numFmtId="0" fontId="32" fillId="4" borderId="0" xfId="30" applyFont="1" applyFill="1"/>
    <xf numFmtId="44" fontId="12" fillId="4" borderId="0" xfId="30" applyNumberFormat="1" applyFont="1" applyFill="1" applyAlignment="1">
      <alignment horizontal="center"/>
    </xf>
    <xf numFmtId="39" fontId="3" fillId="4" borderId="0" xfId="30" applyNumberFormat="1" applyFont="1" applyFill="1"/>
    <xf numFmtId="0" fontId="43" fillId="4" borderId="11" xfId="30" applyFont="1" applyFill="1" applyBorder="1"/>
    <xf numFmtId="44" fontId="1" fillId="4" borderId="0" xfId="30" applyNumberFormat="1" applyFill="1"/>
    <xf numFmtId="0" fontId="11" fillId="0" borderId="0" xfId="0" applyFont="1" applyAlignment="1">
      <alignment horizontal="center"/>
    </xf>
    <xf numFmtId="0" fontId="11" fillId="0" borderId="19" xfId="0" applyFont="1" applyBorder="1" applyAlignment="1">
      <alignment horizontal="center"/>
    </xf>
    <xf numFmtId="0" fontId="11" fillId="0" borderId="20" xfId="0" applyFont="1" applyBorder="1" applyAlignment="1">
      <alignment horizontal="center"/>
    </xf>
    <xf numFmtId="0" fontId="10" fillId="4" borderId="19" xfId="0" applyFont="1" applyFill="1" applyBorder="1" applyAlignment="1">
      <alignment horizontal="center"/>
    </xf>
    <xf numFmtId="0" fontId="10" fillId="4" borderId="0" xfId="0" applyFont="1" applyFill="1" applyAlignment="1">
      <alignment horizontal="center"/>
    </xf>
    <xf numFmtId="0" fontId="10" fillId="4" borderId="20" xfId="0" applyFont="1" applyFill="1" applyBorder="1" applyAlignment="1">
      <alignment horizontal="center"/>
    </xf>
    <xf numFmtId="0" fontId="11" fillId="0" borderId="19" xfId="30" applyFont="1" applyBorder="1" applyAlignment="1">
      <alignment horizontal="center"/>
    </xf>
    <xf numFmtId="0" fontId="11" fillId="0" borderId="0" xfId="30" applyFont="1" applyAlignment="1">
      <alignment horizontal="center"/>
    </xf>
    <xf numFmtId="0" fontId="11" fillId="0" borderId="20" xfId="30" applyFont="1" applyBorder="1" applyAlignment="1">
      <alignment horizontal="center"/>
    </xf>
    <xf numFmtId="0" fontId="1" fillId="0" borderId="0" xfId="0" applyFont="1" applyAlignment="1">
      <alignment horizontal="right"/>
    </xf>
    <xf numFmtId="0" fontId="0" fillId="7" borderId="0" xfId="0" applyFill="1"/>
    <xf numFmtId="0" fontId="0" fillId="7" borderId="0" xfId="0" applyFill="1" applyAlignment="1">
      <alignment horizontal="right"/>
    </xf>
    <xf numFmtId="182" fontId="0" fillId="7" borderId="0" xfId="0" applyNumberFormat="1" applyFill="1"/>
    <xf numFmtId="0" fontId="2" fillId="7" borderId="0" xfId="0" applyFont="1" applyFill="1"/>
    <xf numFmtId="0" fontId="3" fillId="0" borderId="28" xfId="0" applyFont="1" applyBorder="1" applyAlignment="1">
      <alignment horizontal="center"/>
    </xf>
    <xf numFmtId="0" fontId="2" fillId="0" borderId="0" xfId="0" applyFont="1" applyAlignment="1">
      <alignment horizontal="right"/>
    </xf>
    <xf numFmtId="7" fontId="0" fillId="0" borderId="1" xfId="10" applyNumberFormat="1" applyFont="1" applyFill="1" applyBorder="1"/>
    <xf numFmtId="44" fontId="0" fillId="0" borderId="0" xfId="10" applyFont="1" applyFill="1" applyBorder="1" applyAlignment="1">
      <alignment horizontal="center" vertical="center"/>
    </xf>
    <xf numFmtId="175" fontId="0" fillId="0" borderId="0" xfId="10" applyNumberFormat="1" applyFont="1" applyFill="1" applyBorder="1"/>
    <xf numFmtId="175" fontId="0" fillId="0" borderId="31" xfId="10" applyNumberFormat="1" applyFont="1" applyFill="1" applyBorder="1"/>
    <xf numFmtId="44" fontId="1" fillId="0" borderId="31" xfId="10" applyFill="1" applyBorder="1"/>
    <xf numFmtId="175" fontId="0" fillId="0" borderId="0" xfId="10" applyNumberFormat="1" applyFont="1" applyFill="1" applyBorder="1" applyAlignment="1">
      <alignment horizontal="center"/>
    </xf>
    <xf numFmtId="0" fontId="0" fillId="0" borderId="28" xfId="0" applyBorder="1"/>
    <xf numFmtId="0" fontId="3" fillId="0" borderId="0" xfId="0" applyFont="1" applyAlignment="1">
      <alignment wrapText="1"/>
    </xf>
    <xf numFmtId="0" fontId="1" fillId="0" borderId="28" xfId="0" applyFont="1" applyBorder="1" applyAlignment="1">
      <alignment horizontal="right"/>
    </xf>
    <xf numFmtId="14" fontId="1" fillId="0" borderId="29" xfId="0" applyNumberFormat="1" applyFont="1" applyBorder="1"/>
    <xf numFmtId="0" fontId="1" fillId="0" borderId="30" xfId="0" applyFont="1" applyBorder="1" applyAlignment="1">
      <alignment horizontal="right"/>
    </xf>
    <xf numFmtId="0" fontId="41" fillId="0" borderId="0" xfId="0" applyFont="1" applyAlignment="1">
      <alignment horizontal="center"/>
    </xf>
    <xf numFmtId="14" fontId="0" fillId="0" borderId="29" xfId="0" applyNumberFormat="1" applyBorder="1" applyAlignment="1">
      <alignment horizontal="right"/>
    </xf>
    <xf numFmtId="14" fontId="0" fillId="0" borderId="29" xfId="0" applyNumberFormat="1" applyBorder="1" applyAlignment="1">
      <alignment horizontal="right" vertical="center"/>
    </xf>
    <xf numFmtId="0" fontId="0" fillId="0" borderId="31" xfId="0" applyBorder="1" applyAlignment="1">
      <alignment horizontal="left"/>
    </xf>
    <xf numFmtId="0" fontId="3" fillId="8" borderId="0" xfId="0" applyFont="1" applyFill="1" applyAlignment="1">
      <alignment horizontal="right"/>
    </xf>
    <xf numFmtId="0" fontId="0" fillId="8" borderId="0" xfId="0" applyFill="1"/>
    <xf numFmtId="175" fontId="40" fillId="8" borderId="0" xfId="10" applyNumberFormat="1" applyFont="1" applyFill="1" applyBorder="1"/>
    <xf numFmtId="0" fontId="9" fillId="4" borderId="0" xfId="30" applyFont="1" applyFill="1" applyAlignment="1">
      <alignment horizontal="left"/>
    </xf>
    <xf numFmtId="186" fontId="6" fillId="0" borderId="1" xfId="1" applyNumberFormat="1" applyFont="1" applyFill="1" applyBorder="1" applyProtection="1">
      <protection locked="0"/>
    </xf>
    <xf numFmtId="175" fontId="1" fillId="0" borderId="1" xfId="31" applyNumberFormat="1" applyFont="1" applyFill="1" applyBorder="1"/>
    <xf numFmtId="0" fontId="46" fillId="0" borderId="28" xfId="0" applyFont="1" applyBorder="1" applyAlignment="1">
      <alignment horizontal="right"/>
    </xf>
    <xf numFmtId="44" fontId="1" fillId="0" borderId="0" xfId="10" applyFont="1" applyFill="1" applyBorder="1" applyAlignment="1">
      <alignment horizontal="center"/>
    </xf>
    <xf numFmtId="175" fontId="1" fillId="0" borderId="0" xfId="10" applyNumberFormat="1" applyFont="1" applyFill="1" applyBorder="1" applyAlignment="1">
      <alignment horizontal="center"/>
    </xf>
    <xf numFmtId="0" fontId="46" fillId="0" borderId="30" xfId="0" applyFont="1" applyBorder="1" applyAlignment="1">
      <alignment horizontal="right"/>
    </xf>
    <xf numFmtId="44" fontId="1" fillId="0" borderId="31" xfId="10" applyFont="1" applyFill="1" applyBorder="1" applyAlignment="1">
      <alignment horizontal="center"/>
    </xf>
    <xf numFmtId="175" fontId="1" fillId="0" borderId="31" xfId="10" applyNumberFormat="1" applyFont="1" applyFill="1" applyBorder="1" applyAlignment="1">
      <alignment horizontal="center"/>
    </xf>
    <xf numFmtId="44" fontId="0" fillId="0" borderId="31" xfId="10" applyFont="1" applyFill="1" applyBorder="1"/>
    <xf numFmtId="0" fontId="51" fillId="0" borderId="0" xfId="0" applyFont="1"/>
    <xf numFmtId="0" fontId="3" fillId="0" borderId="0" xfId="0" applyFont="1" applyAlignment="1">
      <alignment horizontal="right" wrapText="1"/>
    </xf>
    <xf numFmtId="182" fontId="1" fillId="0" borderId="0" xfId="0" applyNumberFormat="1" applyFont="1" applyAlignment="1">
      <alignment horizontal="right" wrapText="1"/>
    </xf>
    <xf numFmtId="44" fontId="2" fillId="0" borderId="0" xfId="10" applyFont="1" applyFill="1" applyBorder="1" applyAlignment="1">
      <alignment horizontal="right"/>
    </xf>
    <xf numFmtId="44" fontId="0" fillId="0" borderId="0" xfId="10" applyFont="1" applyFill="1" applyBorder="1" applyAlignment="1">
      <alignment horizontal="right"/>
    </xf>
    <xf numFmtId="165" fontId="1" fillId="0" borderId="0" xfId="21" applyNumberFormat="1" applyFill="1" applyBorder="1" applyAlignment="1">
      <alignment horizontal="right"/>
    </xf>
    <xf numFmtId="165" fontId="1" fillId="0" borderId="0" xfId="21" applyNumberFormat="1" applyFont="1" applyFill="1" applyBorder="1" applyAlignment="1">
      <alignment horizontal="right"/>
    </xf>
    <xf numFmtId="165" fontId="40" fillId="0" borderId="0" xfId="22" applyNumberFormat="1" applyFill="1" applyBorder="1" applyAlignment="1">
      <alignment horizontal="right"/>
    </xf>
    <xf numFmtId="175" fontId="40" fillId="0" borderId="0" xfId="10" applyNumberFormat="1" applyFont="1" applyFill="1" applyBorder="1"/>
    <xf numFmtId="44" fontId="2" fillId="0" borderId="1" xfId="10" applyFont="1" applyFill="1" applyBorder="1" applyAlignment="1">
      <alignment horizontal="right"/>
    </xf>
    <xf numFmtId="165" fontId="1" fillId="0" borderId="1" xfId="21" applyNumberFormat="1" applyFont="1" applyFill="1" applyBorder="1" applyAlignment="1">
      <alignment horizontal="right"/>
    </xf>
    <xf numFmtId="0" fontId="7" fillId="2" borderId="0" xfId="0" applyFont="1" applyFill="1" applyAlignment="1">
      <alignment horizontal="center"/>
    </xf>
    <xf numFmtId="0" fontId="22" fillId="2" borderId="0" xfId="0" applyFont="1" applyFill="1" applyAlignment="1">
      <alignment vertical="center" wrapText="1"/>
    </xf>
    <xf numFmtId="0" fontId="26" fillId="2" borderId="0" xfId="0" applyFont="1" applyFill="1" applyAlignment="1">
      <alignment horizontal="center"/>
    </xf>
    <xf numFmtId="0" fontId="27" fillId="2" borderId="0" xfId="0" applyFont="1" applyFill="1" applyAlignment="1">
      <alignment horizontal="center"/>
    </xf>
    <xf numFmtId="0" fontId="8" fillId="2" borderId="0" xfId="0" applyFont="1" applyFill="1"/>
    <xf numFmtId="0" fontId="6" fillId="0" borderId="14" xfId="0" applyFont="1" applyBorder="1" applyAlignment="1" applyProtection="1">
      <alignment horizontal="left"/>
      <protection locked="0"/>
    </xf>
    <xf numFmtId="0" fontId="6" fillId="0" borderId="15" xfId="0" applyFont="1" applyBorder="1" applyAlignment="1" applyProtection="1">
      <alignment horizontal="left"/>
      <protection locked="0"/>
    </xf>
    <xf numFmtId="44" fontId="33" fillId="0" borderId="14" xfId="10" applyFont="1" applyFill="1" applyBorder="1" applyProtection="1">
      <protection locked="0"/>
    </xf>
    <xf numFmtId="44" fontId="33" fillId="0" borderId="13" xfId="10" applyFont="1" applyFill="1" applyBorder="1" applyProtection="1">
      <protection locked="0"/>
    </xf>
    <xf numFmtId="44" fontId="33" fillId="0" borderId="15" xfId="10" applyFont="1" applyFill="1" applyBorder="1" applyProtection="1">
      <protection locked="0"/>
    </xf>
    <xf numFmtId="0" fontId="6" fillId="0" borderId="13" xfId="0" applyFont="1" applyBorder="1" applyAlignment="1" applyProtection="1">
      <alignment horizontal="left"/>
      <protection locked="0"/>
    </xf>
    <xf numFmtId="0" fontId="24" fillId="0" borderId="0" xfId="0" applyFont="1" applyAlignment="1">
      <alignment vertical="center" wrapText="1"/>
    </xf>
    <xf numFmtId="0" fontId="6" fillId="0" borderId="19" xfId="0" applyFont="1" applyBorder="1" applyAlignment="1">
      <alignment horizontal="center"/>
    </xf>
    <xf numFmtId="0" fontId="6" fillId="0" borderId="0" xfId="0" applyFont="1" applyAlignment="1">
      <alignment horizontal="center"/>
    </xf>
    <xf numFmtId="0" fontId="10" fillId="4" borderId="24" xfId="0" applyFont="1" applyFill="1" applyBorder="1" applyAlignment="1">
      <alignment horizontal="center"/>
    </xf>
    <xf numFmtId="0" fontId="10" fillId="4" borderId="8" xfId="0" applyFont="1" applyFill="1" applyBorder="1" applyAlignment="1">
      <alignment horizontal="center"/>
    </xf>
    <xf numFmtId="0" fontId="10" fillId="4" borderId="22" xfId="0" applyFont="1" applyFill="1" applyBorder="1" applyAlignment="1">
      <alignment horizontal="center"/>
    </xf>
    <xf numFmtId="44" fontId="29" fillId="0" borderId="19" xfId="0" applyNumberFormat="1" applyFont="1" applyBorder="1" applyAlignment="1">
      <alignment horizontal="center"/>
    </xf>
    <xf numFmtId="44" fontId="29" fillId="0" borderId="0" xfId="0" applyNumberFormat="1" applyFont="1" applyAlignment="1">
      <alignment horizontal="center"/>
    </xf>
    <xf numFmtId="44" fontId="29" fillId="0" borderId="20" xfId="0" applyNumberFormat="1" applyFont="1" applyBorder="1" applyAlignment="1">
      <alignment horizontal="center"/>
    </xf>
    <xf numFmtId="0" fontId="3" fillId="4" borderId="14" xfId="0" applyFont="1" applyFill="1" applyBorder="1" applyAlignment="1">
      <alignment horizontal="center"/>
    </xf>
    <xf numFmtId="0" fontId="0" fillId="0" borderId="13" xfId="0" applyBorder="1"/>
    <xf numFmtId="0" fontId="0" fillId="0" borderId="15" xfId="0" applyBorder="1"/>
    <xf numFmtId="0" fontId="0" fillId="4" borderId="14" xfId="0" applyFill="1" applyBorder="1" applyAlignment="1">
      <alignment horizontal="center"/>
    </xf>
    <xf numFmtId="0" fontId="0" fillId="4" borderId="13" xfId="0" applyFill="1" applyBorder="1" applyAlignment="1">
      <alignment horizontal="center"/>
    </xf>
    <xf numFmtId="0" fontId="0" fillId="4" borderId="15" xfId="0" applyFill="1" applyBorder="1" applyAlignment="1">
      <alignment horizontal="center"/>
    </xf>
    <xf numFmtId="168" fontId="15" fillId="0" borderId="19" xfId="0" applyNumberFormat="1" applyFont="1" applyBorder="1" applyAlignment="1">
      <alignment horizontal="center"/>
    </xf>
    <xf numFmtId="168" fontId="15" fillId="0" borderId="0" xfId="0" applyNumberFormat="1" applyFont="1" applyAlignment="1">
      <alignment horizontal="center"/>
    </xf>
    <xf numFmtId="168" fontId="15" fillId="0" borderId="20" xfId="0" applyNumberFormat="1" applyFont="1" applyBorder="1" applyAlignment="1">
      <alignment horizontal="center"/>
    </xf>
    <xf numFmtId="0" fontId="10" fillId="4" borderId="19" xfId="0" applyFont="1" applyFill="1" applyBorder="1" applyAlignment="1">
      <alignment horizontal="center"/>
    </xf>
    <xf numFmtId="0" fontId="10" fillId="4" borderId="0" xfId="0" applyFont="1" applyFill="1" applyAlignment="1">
      <alignment horizontal="center"/>
    </xf>
    <xf numFmtId="0" fontId="10" fillId="4" borderId="20" xfId="0" applyFont="1" applyFill="1" applyBorder="1" applyAlignment="1">
      <alignment horizontal="center"/>
    </xf>
    <xf numFmtId="0" fontId="35" fillId="0" borderId="19" xfId="0" applyFont="1" applyBorder="1" applyAlignment="1">
      <alignment horizontal="center"/>
    </xf>
    <xf numFmtId="0" fontId="35" fillId="0" borderId="0" xfId="0" applyFont="1" applyAlignment="1">
      <alignment horizontal="center"/>
    </xf>
    <xf numFmtId="0" fontId="35" fillId="0" borderId="20" xfId="0" applyFont="1" applyBorder="1" applyAlignment="1">
      <alignment horizontal="center"/>
    </xf>
    <xf numFmtId="0" fontId="0" fillId="0" borderId="14"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3" fillId="0" borderId="1" xfId="0" applyFont="1" applyBorder="1" applyAlignment="1">
      <alignment horizontal="center"/>
    </xf>
    <xf numFmtId="0" fontId="11" fillId="0" borderId="19" xfId="0" applyFont="1" applyBorder="1" applyAlignment="1">
      <alignment horizontal="center"/>
    </xf>
    <xf numFmtId="0" fontId="11" fillId="0" borderId="0" xfId="0" applyFont="1" applyAlignment="1">
      <alignment horizontal="center"/>
    </xf>
    <xf numFmtId="0" fontId="11" fillId="0" borderId="20" xfId="0" applyFont="1" applyBorder="1" applyAlignment="1">
      <alignment horizontal="center"/>
    </xf>
    <xf numFmtId="0" fontId="14" fillId="0" borderId="21" xfId="0" applyFont="1" applyBorder="1"/>
    <xf numFmtId="0" fontId="14" fillId="0" borderId="11" xfId="0" applyFont="1" applyBorder="1"/>
    <xf numFmtId="0" fontId="1" fillId="4" borderId="0" xfId="0" applyFont="1" applyFill="1" applyAlignment="1">
      <alignment horizontal="center"/>
    </xf>
    <xf numFmtId="0" fontId="1" fillId="4" borderId="20" xfId="0" applyFont="1" applyFill="1" applyBorder="1" applyAlignment="1">
      <alignment horizontal="center"/>
    </xf>
    <xf numFmtId="168" fontId="15" fillId="0" borderId="0" xfId="0" applyNumberFormat="1" applyFont="1" applyAlignment="1">
      <alignment horizontal="left"/>
    </xf>
    <xf numFmtId="0" fontId="11" fillId="0" borderId="19" xfId="30" applyFont="1" applyBorder="1" applyAlignment="1">
      <alignment horizontal="center"/>
    </xf>
    <xf numFmtId="0" fontId="11" fillId="0" borderId="0" xfId="30" applyFont="1" applyAlignment="1">
      <alignment horizontal="center"/>
    </xf>
    <xf numFmtId="0" fontId="11" fillId="0" borderId="20" xfId="30" applyFont="1" applyBorder="1" applyAlignment="1">
      <alignment horizontal="center"/>
    </xf>
    <xf numFmtId="0" fontId="1" fillId="0" borderId="14" xfId="30" applyBorder="1" applyAlignment="1">
      <alignment horizontal="center"/>
    </xf>
    <xf numFmtId="0" fontId="1" fillId="0" borderId="13" xfId="30" applyBorder="1" applyAlignment="1">
      <alignment horizontal="center"/>
    </xf>
    <xf numFmtId="0" fontId="1" fillId="0" borderId="15" xfId="30" applyBorder="1" applyAlignment="1">
      <alignment horizontal="center"/>
    </xf>
    <xf numFmtId="0" fontId="3" fillId="0" borderId="1" xfId="30" applyFont="1" applyBorder="1" applyAlignment="1">
      <alignment horizontal="center"/>
    </xf>
    <xf numFmtId="0" fontId="8" fillId="0" borderId="0" xfId="30" applyFont="1" applyAlignment="1">
      <alignment vertical="center" wrapText="1"/>
    </xf>
    <xf numFmtId="44" fontId="29" fillId="0" borderId="19" xfId="30" applyNumberFormat="1" applyFont="1" applyBorder="1" applyAlignment="1">
      <alignment horizontal="center"/>
    </xf>
    <xf numFmtId="44" fontId="29" fillId="0" borderId="0" xfId="30" applyNumberFormat="1" applyFont="1" applyAlignment="1">
      <alignment horizontal="center"/>
    </xf>
    <xf numFmtId="44" fontId="29" fillId="0" borderId="20" xfId="30" applyNumberFormat="1" applyFont="1" applyBorder="1" applyAlignment="1">
      <alignment horizontal="center"/>
    </xf>
    <xf numFmtId="0" fontId="1" fillId="4" borderId="0" xfId="30" applyFill="1" applyAlignment="1">
      <alignment horizontal="center"/>
    </xf>
    <xf numFmtId="0" fontId="1" fillId="4" borderId="20" xfId="30" applyFill="1" applyBorder="1" applyAlignment="1">
      <alignment horizontal="center"/>
    </xf>
    <xf numFmtId="0" fontId="35" fillId="0" borderId="19" xfId="30" applyFont="1" applyBorder="1" applyAlignment="1">
      <alignment horizontal="center"/>
    </xf>
    <xf numFmtId="0" fontId="35" fillId="0" borderId="0" xfId="30" applyFont="1" applyAlignment="1">
      <alignment horizontal="center"/>
    </xf>
    <xf numFmtId="0" fontId="35" fillId="0" borderId="20" xfId="30" applyFont="1" applyBorder="1" applyAlignment="1">
      <alignment horizontal="center"/>
    </xf>
    <xf numFmtId="0" fontId="14" fillId="0" borderId="21" xfId="30" applyFont="1" applyBorder="1"/>
    <xf numFmtId="0" fontId="14" fillId="0" borderId="11" xfId="30" applyFont="1" applyBorder="1"/>
    <xf numFmtId="0" fontId="15" fillId="4" borderId="0" xfId="30" applyFont="1" applyFill="1"/>
    <xf numFmtId="0" fontId="15" fillId="4" borderId="0" xfId="0" applyFont="1" applyFill="1"/>
    <xf numFmtId="0" fontId="3" fillId="0" borderId="14"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10" fillId="0" borderId="24" xfId="0" applyFont="1" applyBorder="1" applyAlignment="1">
      <alignment horizontal="center"/>
    </xf>
    <xf numFmtId="0" fontId="10" fillId="0" borderId="8" xfId="0" applyFont="1" applyBorder="1" applyAlignment="1">
      <alignment horizontal="center"/>
    </xf>
    <xf numFmtId="0" fontId="10" fillId="0" borderId="22" xfId="0" applyFont="1" applyBorder="1" applyAlignment="1">
      <alignment horizontal="center"/>
    </xf>
    <xf numFmtId="44" fontId="46" fillId="0" borderId="19" xfId="0" applyNumberFormat="1" applyFont="1" applyBorder="1" applyAlignment="1">
      <alignment horizontal="center"/>
    </xf>
    <xf numFmtId="44" fontId="46" fillId="0" borderId="0" xfId="0" applyNumberFormat="1" applyFont="1" applyAlignment="1">
      <alignment horizontal="center"/>
    </xf>
    <xf numFmtId="44" fontId="46" fillId="0" borderId="20" xfId="0" applyNumberFormat="1" applyFont="1" applyBorder="1" applyAlignment="1">
      <alignment horizontal="center"/>
    </xf>
    <xf numFmtId="0" fontId="2" fillId="4" borderId="19" xfId="0" applyFont="1" applyFill="1" applyBorder="1" applyAlignment="1">
      <alignment horizontal="center"/>
    </xf>
    <xf numFmtId="0" fontId="2" fillId="4" borderId="0" xfId="0" applyFont="1" applyFill="1" applyAlignment="1">
      <alignment horizontal="center"/>
    </xf>
    <xf numFmtId="0" fontId="2" fillId="4" borderId="20" xfId="0" applyFont="1" applyFill="1" applyBorder="1" applyAlignment="1">
      <alignment horizontal="center"/>
    </xf>
    <xf numFmtId="0" fontId="9" fillId="0" borderId="28" xfId="0" applyFont="1" applyBorder="1" applyAlignment="1">
      <alignment horizontal="center"/>
    </xf>
    <xf numFmtId="0" fontId="9" fillId="0" borderId="0" xfId="0" applyFont="1" applyAlignment="1">
      <alignment horizontal="center"/>
    </xf>
    <xf numFmtId="0" fontId="3" fillId="0" borderId="25" xfId="0" applyFont="1" applyBorder="1" applyAlignment="1">
      <alignment horizontal="center"/>
    </xf>
    <xf numFmtId="0" fontId="3" fillId="0" borderId="26" xfId="0" applyFont="1" applyBorder="1" applyAlignment="1">
      <alignment horizontal="center"/>
    </xf>
    <xf numFmtId="0" fontId="3" fillId="0" borderId="0" xfId="0" applyFont="1" applyAlignment="1">
      <alignment horizontal="center"/>
    </xf>
    <xf numFmtId="0" fontId="51" fillId="0" borderId="25" xfId="0" applyFont="1" applyBorder="1" applyAlignment="1">
      <alignment horizontal="center"/>
    </xf>
    <xf numFmtId="0" fontId="51" fillId="0" borderId="26" xfId="0" applyFont="1" applyBorder="1" applyAlignment="1">
      <alignment horizontal="center"/>
    </xf>
    <xf numFmtId="0" fontId="51" fillId="0" borderId="27" xfId="0" applyFont="1" applyBorder="1" applyAlignment="1">
      <alignment horizontal="center"/>
    </xf>
    <xf numFmtId="0" fontId="1" fillId="0" borderId="0" xfId="0" applyFont="1" applyAlignment="1">
      <alignment horizontal="center"/>
    </xf>
    <xf numFmtId="0" fontId="1" fillId="0" borderId="0" xfId="0" applyFont="1" applyAlignment="1">
      <alignment horizontal="left"/>
    </xf>
    <xf numFmtId="0" fontId="0" fillId="0" borderId="0" xfId="0" applyAlignment="1">
      <alignment horizontal="left"/>
    </xf>
    <xf numFmtId="0" fontId="3" fillId="0" borderId="27" xfId="0" applyFont="1" applyBorder="1" applyAlignment="1">
      <alignment horizontal="center"/>
    </xf>
    <xf numFmtId="0" fontId="8" fillId="0" borderId="0" xfId="0" applyFont="1" applyAlignment="1">
      <alignment vertical="center"/>
    </xf>
    <xf numFmtId="0" fontId="0" fillId="3" borderId="12" xfId="0" applyFill="1" applyBorder="1" applyAlignment="1">
      <alignment horizontal="center" vertical="center"/>
    </xf>
    <xf numFmtId="0" fontId="0" fillId="3" borderId="18" xfId="0" applyFill="1" applyBorder="1" applyAlignment="1">
      <alignment horizontal="center" vertical="center"/>
    </xf>
    <xf numFmtId="0" fontId="0" fillId="3" borderId="2" xfId="0" applyFill="1" applyBorder="1" applyAlignment="1">
      <alignment horizontal="center" vertical="center"/>
    </xf>
    <xf numFmtId="0" fontId="3" fillId="0" borderId="0" xfId="0" applyFont="1" applyAlignment="1">
      <alignment vertical="center" wrapText="1"/>
    </xf>
    <xf numFmtId="0" fontId="0" fillId="0" borderId="0" xfId="0" applyAlignment="1">
      <alignment vertical="center" wrapText="1"/>
    </xf>
    <xf numFmtId="0" fontId="19" fillId="3" borderId="16" xfId="0" applyFont="1" applyFill="1" applyBorder="1" applyAlignment="1" applyProtection="1">
      <alignment horizontal="center"/>
      <protection locked="0"/>
    </xf>
    <xf numFmtId="0" fontId="19" fillId="3" borderId="17" xfId="0" applyFont="1" applyFill="1" applyBorder="1" applyAlignment="1" applyProtection="1">
      <alignment horizontal="center"/>
      <protection locked="0"/>
    </xf>
    <xf numFmtId="0" fontId="19" fillId="3" borderId="10" xfId="0" applyFont="1" applyFill="1" applyBorder="1" applyAlignment="1" applyProtection="1">
      <alignment horizontal="center"/>
      <protection locked="0"/>
    </xf>
  </cellXfs>
  <cellStyles count="32">
    <cellStyle name="Comma" xfId="1" builtinId="3"/>
    <cellStyle name="Comma 2" xfId="2" xr:uid="{00000000-0005-0000-0000-000001000000}"/>
    <cellStyle name="Comma 2 2" xfId="3" xr:uid="{00000000-0005-0000-0000-000002000000}"/>
    <cellStyle name="Comma 2 3" xfId="4" xr:uid="{00000000-0005-0000-0000-000003000000}"/>
    <cellStyle name="Comma 2 4" xfId="5" xr:uid="{00000000-0005-0000-0000-000004000000}"/>
    <cellStyle name="Comma 3" xfId="6" xr:uid="{00000000-0005-0000-0000-000005000000}"/>
    <cellStyle name="Comma 4" xfId="7" xr:uid="{00000000-0005-0000-0000-000006000000}"/>
    <cellStyle name="Comma 4 2" xfId="8" xr:uid="{00000000-0005-0000-0000-000007000000}"/>
    <cellStyle name="Comma 5" xfId="9" xr:uid="{00000000-0005-0000-0000-000008000000}"/>
    <cellStyle name="Currency" xfId="10" builtinId="4"/>
    <cellStyle name="Currency 2" xfId="11" xr:uid="{00000000-0005-0000-0000-00000A000000}"/>
    <cellStyle name="Currency 2 2" xfId="12" xr:uid="{00000000-0005-0000-0000-00000B000000}"/>
    <cellStyle name="Currency 2 2 2" xfId="31" xr:uid="{00000000-0005-0000-0000-00000C000000}"/>
    <cellStyle name="Currency 2 3" xfId="13" xr:uid="{00000000-0005-0000-0000-00000D000000}"/>
    <cellStyle name="Currency 2 4" xfId="14" xr:uid="{00000000-0005-0000-0000-00000E000000}"/>
    <cellStyle name="Currency 3" xfId="15" xr:uid="{00000000-0005-0000-0000-00000F000000}"/>
    <cellStyle name="Currency 4" xfId="16" xr:uid="{00000000-0005-0000-0000-000010000000}"/>
    <cellStyle name="Currency 4 2" xfId="17" xr:uid="{00000000-0005-0000-0000-000011000000}"/>
    <cellStyle name="Currency 5" xfId="18" xr:uid="{00000000-0005-0000-0000-000012000000}"/>
    <cellStyle name="Hyperlink" xfId="19" builtinId="8"/>
    <cellStyle name="Normal" xfId="0" builtinId="0"/>
    <cellStyle name="Normal 2" xfId="20" xr:uid="{00000000-0005-0000-0000-000015000000}"/>
    <cellStyle name="Normal 3" xfId="30" xr:uid="{00000000-0005-0000-0000-000016000000}"/>
    <cellStyle name="Percent" xfId="21" builtinId="5"/>
    <cellStyle name="Percent 2" xfId="22" xr:uid="{00000000-0005-0000-0000-000018000000}"/>
    <cellStyle name="Percent 2 2" xfId="23" xr:uid="{00000000-0005-0000-0000-000019000000}"/>
    <cellStyle name="Percent 2 3" xfId="24" xr:uid="{00000000-0005-0000-0000-00001A000000}"/>
    <cellStyle name="Percent 2 4" xfId="25" xr:uid="{00000000-0005-0000-0000-00001B000000}"/>
    <cellStyle name="Percent 3" xfId="26" xr:uid="{00000000-0005-0000-0000-00001C000000}"/>
    <cellStyle name="Percent 4" xfId="27" xr:uid="{00000000-0005-0000-0000-00001D000000}"/>
    <cellStyle name="Percent 4 2" xfId="28" xr:uid="{00000000-0005-0000-0000-00001E000000}"/>
    <cellStyle name="Percent 5" xfId="29" xr:uid="{00000000-0005-0000-0000-00001F000000}"/>
  </cellStyles>
  <dxfs count="0"/>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36"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4.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fmlaLink="C31" lockText="1" noThreeD="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00.xml><?xml version="1.0" encoding="utf-8"?>
<formControlPr xmlns="http://schemas.microsoft.com/office/spreadsheetml/2009/9/main" objectType="Button" lockText="1"/>
</file>

<file path=xl/ctrlProps/ctrlProp1001.xml><?xml version="1.0" encoding="utf-8"?>
<formControlPr xmlns="http://schemas.microsoft.com/office/spreadsheetml/2009/9/main" objectType="Button" lockText="1"/>
</file>

<file path=xl/ctrlProps/ctrlProp1002.xml><?xml version="1.0" encoding="utf-8"?>
<formControlPr xmlns="http://schemas.microsoft.com/office/spreadsheetml/2009/9/main" objectType="Button" lockText="1"/>
</file>

<file path=xl/ctrlProps/ctrlProp1003.xml><?xml version="1.0" encoding="utf-8"?>
<formControlPr xmlns="http://schemas.microsoft.com/office/spreadsheetml/2009/9/main" objectType="Button" lockText="1"/>
</file>

<file path=xl/ctrlProps/ctrlProp1004.xml><?xml version="1.0" encoding="utf-8"?>
<formControlPr xmlns="http://schemas.microsoft.com/office/spreadsheetml/2009/9/main" objectType="Button" lockText="1"/>
</file>

<file path=xl/ctrlProps/ctrlProp1005.xml><?xml version="1.0" encoding="utf-8"?>
<formControlPr xmlns="http://schemas.microsoft.com/office/spreadsheetml/2009/9/main" objectType="Button" lockText="1"/>
</file>

<file path=xl/ctrlProps/ctrlProp1006.xml><?xml version="1.0" encoding="utf-8"?>
<formControlPr xmlns="http://schemas.microsoft.com/office/spreadsheetml/2009/9/main" objectType="Button" lockText="1"/>
</file>

<file path=xl/ctrlProps/ctrlProp1007.xml><?xml version="1.0" encoding="utf-8"?>
<formControlPr xmlns="http://schemas.microsoft.com/office/spreadsheetml/2009/9/main" objectType="Button" lockText="1"/>
</file>

<file path=xl/ctrlProps/ctrlProp1008.xml><?xml version="1.0" encoding="utf-8"?>
<formControlPr xmlns="http://schemas.microsoft.com/office/spreadsheetml/2009/9/main" objectType="Button" lockText="1"/>
</file>

<file path=xl/ctrlProps/ctrlProp1009.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10.xml><?xml version="1.0" encoding="utf-8"?>
<formControlPr xmlns="http://schemas.microsoft.com/office/spreadsheetml/2009/9/main" objectType="Button" lockText="1"/>
</file>

<file path=xl/ctrlProps/ctrlProp1011.xml><?xml version="1.0" encoding="utf-8"?>
<formControlPr xmlns="http://schemas.microsoft.com/office/spreadsheetml/2009/9/main" objectType="Button" lockText="1"/>
</file>

<file path=xl/ctrlProps/ctrlProp1012.xml><?xml version="1.0" encoding="utf-8"?>
<formControlPr xmlns="http://schemas.microsoft.com/office/spreadsheetml/2009/9/main" objectType="Button" lockText="1"/>
</file>

<file path=xl/ctrlProps/ctrlProp1013.xml><?xml version="1.0" encoding="utf-8"?>
<formControlPr xmlns="http://schemas.microsoft.com/office/spreadsheetml/2009/9/main" objectType="Button" lockText="1"/>
</file>

<file path=xl/ctrlProps/ctrlProp1014.xml><?xml version="1.0" encoding="utf-8"?>
<formControlPr xmlns="http://schemas.microsoft.com/office/spreadsheetml/2009/9/main" objectType="Button" lockText="1"/>
</file>

<file path=xl/ctrlProps/ctrlProp1015.xml><?xml version="1.0" encoding="utf-8"?>
<formControlPr xmlns="http://schemas.microsoft.com/office/spreadsheetml/2009/9/main" objectType="Button" lockText="1"/>
</file>

<file path=xl/ctrlProps/ctrlProp1016.xml><?xml version="1.0" encoding="utf-8"?>
<formControlPr xmlns="http://schemas.microsoft.com/office/spreadsheetml/2009/9/main" objectType="Button" lockText="1"/>
</file>

<file path=xl/ctrlProps/ctrlProp1017.xml><?xml version="1.0" encoding="utf-8"?>
<formControlPr xmlns="http://schemas.microsoft.com/office/spreadsheetml/2009/9/main" objectType="Button" lockText="1"/>
</file>

<file path=xl/ctrlProps/ctrlProp1018.xml><?xml version="1.0" encoding="utf-8"?>
<formControlPr xmlns="http://schemas.microsoft.com/office/spreadsheetml/2009/9/main" objectType="Button" lockText="1"/>
</file>

<file path=xl/ctrlProps/ctrlProp1019.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20.xml><?xml version="1.0" encoding="utf-8"?>
<formControlPr xmlns="http://schemas.microsoft.com/office/spreadsheetml/2009/9/main" objectType="Button" lockText="1"/>
</file>

<file path=xl/ctrlProps/ctrlProp1021.xml><?xml version="1.0" encoding="utf-8"?>
<formControlPr xmlns="http://schemas.microsoft.com/office/spreadsheetml/2009/9/main" objectType="Button" lockText="1"/>
</file>

<file path=xl/ctrlProps/ctrlProp1022.xml><?xml version="1.0" encoding="utf-8"?>
<formControlPr xmlns="http://schemas.microsoft.com/office/spreadsheetml/2009/9/main" objectType="Button" lockText="1"/>
</file>

<file path=xl/ctrlProps/ctrlProp1023.xml><?xml version="1.0" encoding="utf-8"?>
<formControlPr xmlns="http://schemas.microsoft.com/office/spreadsheetml/2009/9/main" objectType="Button" lockText="1"/>
</file>

<file path=xl/ctrlProps/ctrlProp1024.xml><?xml version="1.0" encoding="utf-8"?>
<formControlPr xmlns="http://schemas.microsoft.com/office/spreadsheetml/2009/9/main" objectType="Button" lockText="1"/>
</file>

<file path=xl/ctrlProps/ctrlProp1025.xml><?xml version="1.0" encoding="utf-8"?>
<formControlPr xmlns="http://schemas.microsoft.com/office/spreadsheetml/2009/9/main" objectType="Button" lockText="1"/>
</file>

<file path=xl/ctrlProps/ctrlProp1026.xml><?xml version="1.0" encoding="utf-8"?>
<formControlPr xmlns="http://schemas.microsoft.com/office/spreadsheetml/2009/9/main" objectType="Button" lockText="1"/>
</file>

<file path=xl/ctrlProps/ctrlProp1027.xml><?xml version="1.0" encoding="utf-8"?>
<formControlPr xmlns="http://schemas.microsoft.com/office/spreadsheetml/2009/9/main" objectType="Button" lockText="1"/>
</file>

<file path=xl/ctrlProps/ctrlProp1028.xml><?xml version="1.0" encoding="utf-8"?>
<formControlPr xmlns="http://schemas.microsoft.com/office/spreadsheetml/2009/9/main" objectType="Button" lockText="1"/>
</file>

<file path=xl/ctrlProps/ctrlProp1029.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30.xml><?xml version="1.0" encoding="utf-8"?>
<formControlPr xmlns="http://schemas.microsoft.com/office/spreadsheetml/2009/9/main" objectType="Button" lockText="1"/>
</file>

<file path=xl/ctrlProps/ctrlProp1031.xml><?xml version="1.0" encoding="utf-8"?>
<formControlPr xmlns="http://schemas.microsoft.com/office/spreadsheetml/2009/9/main" objectType="Button" lockText="1"/>
</file>

<file path=xl/ctrlProps/ctrlProp1032.xml><?xml version="1.0" encoding="utf-8"?>
<formControlPr xmlns="http://schemas.microsoft.com/office/spreadsheetml/2009/9/main" objectType="Button" lockText="1"/>
</file>

<file path=xl/ctrlProps/ctrlProp1033.xml><?xml version="1.0" encoding="utf-8"?>
<formControlPr xmlns="http://schemas.microsoft.com/office/spreadsheetml/2009/9/main" objectType="Button" lockText="1"/>
</file>

<file path=xl/ctrlProps/ctrlProp1034.xml><?xml version="1.0" encoding="utf-8"?>
<formControlPr xmlns="http://schemas.microsoft.com/office/spreadsheetml/2009/9/main" objectType="Button" lockText="1"/>
</file>

<file path=xl/ctrlProps/ctrlProp1035.xml><?xml version="1.0" encoding="utf-8"?>
<formControlPr xmlns="http://schemas.microsoft.com/office/spreadsheetml/2009/9/main" objectType="Button" lockText="1"/>
</file>

<file path=xl/ctrlProps/ctrlProp1036.xml><?xml version="1.0" encoding="utf-8"?>
<formControlPr xmlns="http://schemas.microsoft.com/office/spreadsheetml/2009/9/main" objectType="Button" lockText="1"/>
</file>

<file path=xl/ctrlProps/ctrlProp1037.xml><?xml version="1.0" encoding="utf-8"?>
<formControlPr xmlns="http://schemas.microsoft.com/office/spreadsheetml/2009/9/main" objectType="Button" lockText="1"/>
</file>

<file path=xl/ctrlProps/ctrlProp1038.xml><?xml version="1.0" encoding="utf-8"?>
<formControlPr xmlns="http://schemas.microsoft.com/office/spreadsheetml/2009/9/main" objectType="Button" lockText="1"/>
</file>

<file path=xl/ctrlProps/ctrlProp1039.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40.xml><?xml version="1.0" encoding="utf-8"?>
<formControlPr xmlns="http://schemas.microsoft.com/office/spreadsheetml/2009/9/main" objectType="Button" lockText="1"/>
</file>

<file path=xl/ctrlProps/ctrlProp1041.xml><?xml version="1.0" encoding="utf-8"?>
<formControlPr xmlns="http://schemas.microsoft.com/office/spreadsheetml/2009/9/main" objectType="Button" lockText="1"/>
</file>

<file path=xl/ctrlProps/ctrlProp1042.xml><?xml version="1.0" encoding="utf-8"?>
<formControlPr xmlns="http://schemas.microsoft.com/office/spreadsheetml/2009/9/main" objectType="Button" lockText="1"/>
</file>

<file path=xl/ctrlProps/ctrlProp1043.xml><?xml version="1.0" encoding="utf-8"?>
<formControlPr xmlns="http://schemas.microsoft.com/office/spreadsheetml/2009/9/main" objectType="Button" lockText="1"/>
</file>

<file path=xl/ctrlProps/ctrlProp1044.xml><?xml version="1.0" encoding="utf-8"?>
<formControlPr xmlns="http://schemas.microsoft.com/office/spreadsheetml/2009/9/main" objectType="Button" lockText="1"/>
</file>

<file path=xl/ctrlProps/ctrlProp1045.xml><?xml version="1.0" encoding="utf-8"?>
<formControlPr xmlns="http://schemas.microsoft.com/office/spreadsheetml/2009/9/main" objectType="Button" lockText="1"/>
</file>

<file path=xl/ctrlProps/ctrlProp1046.xml><?xml version="1.0" encoding="utf-8"?>
<formControlPr xmlns="http://schemas.microsoft.com/office/spreadsheetml/2009/9/main" objectType="Button" lockText="1"/>
</file>

<file path=xl/ctrlProps/ctrlProp1047.xml><?xml version="1.0" encoding="utf-8"?>
<formControlPr xmlns="http://schemas.microsoft.com/office/spreadsheetml/2009/9/main" objectType="Button" lockText="1"/>
</file>

<file path=xl/ctrlProps/ctrlProp1048.xml><?xml version="1.0" encoding="utf-8"?>
<formControlPr xmlns="http://schemas.microsoft.com/office/spreadsheetml/2009/9/main" objectType="Button" lockText="1"/>
</file>

<file path=xl/ctrlProps/ctrlProp1049.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50.xml><?xml version="1.0" encoding="utf-8"?>
<formControlPr xmlns="http://schemas.microsoft.com/office/spreadsheetml/2009/9/main" objectType="Button" lockText="1"/>
</file>

<file path=xl/ctrlProps/ctrlProp1051.xml><?xml version="1.0" encoding="utf-8"?>
<formControlPr xmlns="http://schemas.microsoft.com/office/spreadsheetml/2009/9/main" objectType="Button" lockText="1"/>
</file>

<file path=xl/ctrlProps/ctrlProp1052.xml><?xml version="1.0" encoding="utf-8"?>
<formControlPr xmlns="http://schemas.microsoft.com/office/spreadsheetml/2009/9/main" objectType="Button" lockText="1"/>
</file>

<file path=xl/ctrlProps/ctrlProp1053.xml><?xml version="1.0" encoding="utf-8"?>
<formControlPr xmlns="http://schemas.microsoft.com/office/spreadsheetml/2009/9/main" objectType="Button" lockText="1"/>
</file>

<file path=xl/ctrlProps/ctrlProp1054.xml><?xml version="1.0" encoding="utf-8"?>
<formControlPr xmlns="http://schemas.microsoft.com/office/spreadsheetml/2009/9/main" objectType="Button" lockText="1"/>
</file>

<file path=xl/ctrlProps/ctrlProp1055.xml><?xml version="1.0" encoding="utf-8"?>
<formControlPr xmlns="http://schemas.microsoft.com/office/spreadsheetml/2009/9/main" objectType="Button" lockText="1"/>
</file>

<file path=xl/ctrlProps/ctrlProp1056.xml><?xml version="1.0" encoding="utf-8"?>
<formControlPr xmlns="http://schemas.microsoft.com/office/spreadsheetml/2009/9/main" objectType="Button" lockText="1"/>
</file>

<file path=xl/ctrlProps/ctrlProp1057.xml><?xml version="1.0" encoding="utf-8"?>
<formControlPr xmlns="http://schemas.microsoft.com/office/spreadsheetml/2009/9/main" objectType="Button" lockText="1"/>
</file>

<file path=xl/ctrlProps/ctrlProp1058.xml><?xml version="1.0" encoding="utf-8"?>
<formControlPr xmlns="http://schemas.microsoft.com/office/spreadsheetml/2009/9/main" objectType="Button" lockText="1"/>
</file>

<file path=xl/ctrlProps/ctrlProp1059.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60.xml><?xml version="1.0" encoding="utf-8"?>
<formControlPr xmlns="http://schemas.microsoft.com/office/spreadsheetml/2009/9/main" objectType="Button" lockText="1"/>
</file>

<file path=xl/ctrlProps/ctrlProp1061.xml><?xml version="1.0" encoding="utf-8"?>
<formControlPr xmlns="http://schemas.microsoft.com/office/spreadsheetml/2009/9/main" objectType="Button" lockText="1"/>
</file>

<file path=xl/ctrlProps/ctrlProp1062.xml><?xml version="1.0" encoding="utf-8"?>
<formControlPr xmlns="http://schemas.microsoft.com/office/spreadsheetml/2009/9/main" objectType="Button" lockText="1"/>
</file>

<file path=xl/ctrlProps/ctrlProp1063.xml><?xml version="1.0" encoding="utf-8"?>
<formControlPr xmlns="http://schemas.microsoft.com/office/spreadsheetml/2009/9/main" objectType="Button" lockText="1"/>
</file>

<file path=xl/ctrlProps/ctrlProp1064.xml><?xml version="1.0" encoding="utf-8"?>
<formControlPr xmlns="http://schemas.microsoft.com/office/spreadsheetml/2009/9/main" objectType="Button" lockText="1"/>
</file>

<file path=xl/ctrlProps/ctrlProp1065.xml><?xml version="1.0" encoding="utf-8"?>
<formControlPr xmlns="http://schemas.microsoft.com/office/spreadsheetml/2009/9/main" objectType="Button" lockText="1"/>
</file>

<file path=xl/ctrlProps/ctrlProp1066.xml><?xml version="1.0" encoding="utf-8"?>
<formControlPr xmlns="http://schemas.microsoft.com/office/spreadsheetml/2009/9/main" objectType="Button" lockText="1"/>
</file>

<file path=xl/ctrlProps/ctrlProp1067.xml><?xml version="1.0" encoding="utf-8"?>
<formControlPr xmlns="http://schemas.microsoft.com/office/spreadsheetml/2009/9/main" objectType="Button" lockText="1"/>
</file>

<file path=xl/ctrlProps/ctrlProp1068.xml><?xml version="1.0" encoding="utf-8"?>
<formControlPr xmlns="http://schemas.microsoft.com/office/spreadsheetml/2009/9/main" objectType="Button" lockText="1"/>
</file>

<file path=xl/ctrlProps/ctrlProp1069.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70.xml><?xml version="1.0" encoding="utf-8"?>
<formControlPr xmlns="http://schemas.microsoft.com/office/spreadsheetml/2009/9/main" objectType="Button" lockText="1"/>
</file>

<file path=xl/ctrlProps/ctrlProp1071.xml><?xml version="1.0" encoding="utf-8"?>
<formControlPr xmlns="http://schemas.microsoft.com/office/spreadsheetml/2009/9/main" objectType="Button" lockText="1"/>
</file>

<file path=xl/ctrlProps/ctrlProp1072.xml><?xml version="1.0" encoding="utf-8"?>
<formControlPr xmlns="http://schemas.microsoft.com/office/spreadsheetml/2009/9/main" objectType="Button" lockText="1"/>
</file>

<file path=xl/ctrlProps/ctrlProp1073.xml><?xml version="1.0" encoding="utf-8"?>
<formControlPr xmlns="http://schemas.microsoft.com/office/spreadsheetml/2009/9/main" objectType="Button" lockText="1"/>
</file>

<file path=xl/ctrlProps/ctrlProp1074.xml><?xml version="1.0" encoding="utf-8"?>
<formControlPr xmlns="http://schemas.microsoft.com/office/spreadsheetml/2009/9/main" objectType="Button" lockText="1"/>
</file>

<file path=xl/ctrlProps/ctrlProp1075.xml><?xml version="1.0" encoding="utf-8"?>
<formControlPr xmlns="http://schemas.microsoft.com/office/spreadsheetml/2009/9/main" objectType="Button" lockText="1"/>
</file>

<file path=xl/ctrlProps/ctrlProp1076.xml><?xml version="1.0" encoding="utf-8"?>
<formControlPr xmlns="http://schemas.microsoft.com/office/spreadsheetml/2009/9/main" objectType="Button" lockText="1"/>
</file>

<file path=xl/ctrlProps/ctrlProp1077.xml><?xml version="1.0" encoding="utf-8"?>
<formControlPr xmlns="http://schemas.microsoft.com/office/spreadsheetml/2009/9/main" objectType="Button" lockText="1"/>
</file>

<file path=xl/ctrlProps/ctrlProp1078.xml><?xml version="1.0" encoding="utf-8"?>
<formControlPr xmlns="http://schemas.microsoft.com/office/spreadsheetml/2009/9/main" objectType="Button" lockText="1"/>
</file>

<file path=xl/ctrlProps/ctrlProp1079.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80.xml><?xml version="1.0" encoding="utf-8"?>
<formControlPr xmlns="http://schemas.microsoft.com/office/spreadsheetml/2009/9/main" objectType="Button" lockText="1"/>
</file>

<file path=xl/ctrlProps/ctrlProp1081.xml><?xml version="1.0" encoding="utf-8"?>
<formControlPr xmlns="http://schemas.microsoft.com/office/spreadsheetml/2009/9/main" objectType="Button" lockText="1"/>
</file>

<file path=xl/ctrlProps/ctrlProp1082.xml><?xml version="1.0" encoding="utf-8"?>
<formControlPr xmlns="http://schemas.microsoft.com/office/spreadsheetml/2009/9/main" objectType="Button" lockText="1"/>
</file>

<file path=xl/ctrlProps/ctrlProp1083.xml><?xml version="1.0" encoding="utf-8"?>
<formControlPr xmlns="http://schemas.microsoft.com/office/spreadsheetml/2009/9/main" objectType="Button" lockText="1"/>
</file>

<file path=xl/ctrlProps/ctrlProp1084.xml><?xml version="1.0" encoding="utf-8"?>
<formControlPr xmlns="http://schemas.microsoft.com/office/spreadsheetml/2009/9/main" objectType="Button" lockText="1"/>
</file>

<file path=xl/ctrlProps/ctrlProp1085.xml><?xml version="1.0" encoding="utf-8"?>
<formControlPr xmlns="http://schemas.microsoft.com/office/spreadsheetml/2009/9/main" objectType="Button" lockText="1"/>
</file>

<file path=xl/ctrlProps/ctrlProp1086.xml><?xml version="1.0" encoding="utf-8"?>
<formControlPr xmlns="http://schemas.microsoft.com/office/spreadsheetml/2009/9/main" objectType="Button" lockText="1"/>
</file>

<file path=xl/ctrlProps/ctrlProp1087.xml><?xml version="1.0" encoding="utf-8"?>
<formControlPr xmlns="http://schemas.microsoft.com/office/spreadsheetml/2009/9/main" objectType="Button" lockText="1"/>
</file>

<file path=xl/ctrlProps/ctrlProp1088.xml><?xml version="1.0" encoding="utf-8"?>
<formControlPr xmlns="http://schemas.microsoft.com/office/spreadsheetml/2009/9/main" objectType="Button" lockText="1"/>
</file>

<file path=xl/ctrlProps/ctrlProp1089.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090.xml><?xml version="1.0" encoding="utf-8"?>
<formControlPr xmlns="http://schemas.microsoft.com/office/spreadsheetml/2009/9/main" objectType="Button" lockText="1"/>
</file>

<file path=xl/ctrlProps/ctrlProp1091.xml><?xml version="1.0" encoding="utf-8"?>
<formControlPr xmlns="http://schemas.microsoft.com/office/spreadsheetml/2009/9/main" objectType="Button" lockText="1"/>
</file>

<file path=xl/ctrlProps/ctrlProp1092.xml><?xml version="1.0" encoding="utf-8"?>
<formControlPr xmlns="http://schemas.microsoft.com/office/spreadsheetml/2009/9/main" objectType="Button" lockText="1"/>
</file>

<file path=xl/ctrlProps/ctrlProp1093.xml><?xml version="1.0" encoding="utf-8"?>
<formControlPr xmlns="http://schemas.microsoft.com/office/spreadsheetml/2009/9/main" objectType="Button" lockText="1"/>
</file>

<file path=xl/ctrlProps/ctrlProp1094.xml><?xml version="1.0" encoding="utf-8"?>
<formControlPr xmlns="http://schemas.microsoft.com/office/spreadsheetml/2009/9/main" objectType="Button" lockText="1"/>
</file>

<file path=xl/ctrlProps/ctrlProp1095.xml><?xml version="1.0" encoding="utf-8"?>
<formControlPr xmlns="http://schemas.microsoft.com/office/spreadsheetml/2009/9/main" objectType="Button" lockText="1"/>
</file>

<file path=xl/ctrlProps/ctrlProp1096.xml><?xml version="1.0" encoding="utf-8"?>
<formControlPr xmlns="http://schemas.microsoft.com/office/spreadsheetml/2009/9/main" objectType="Button" lockText="1"/>
</file>

<file path=xl/ctrlProps/ctrlProp1097.xml><?xml version="1.0" encoding="utf-8"?>
<formControlPr xmlns="http://schemas.microsoft.com/office/spreadsheetml/2009/9/main" objectType="Button" lockText="1"/>
</file>

<file path=xl/ctrlProps/ctrlProp1098.xml><?xml version="1.0" encoding="utf-8"?>
<formControlPr xmlns="http://schemas.microsoft.com/office/spreadsheetml/2009/9/main" objectType="Button" lockText="1"/>
</file>

<file path=xl/ctrlProps/ctrlProp109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00.xml><?xml version="1.0" encoding="utf-8"?>
<formControlPr xmlns="http://schemas.microsoft.com/office/spreadsheetml/2009/9/main" objectType="Button" lockText="1"/>
</file>

<file path=xl/ctrlProps/ctrlProp1101.xml><?xml version="1.0" encoding="utf-8"?>
<formControlPr xmlns="http://schemas.microsoft.com/office/spreadsheetml/2009/9/main" objectType="Button" lockText="1"/>
</file>

<file path=xl/ctrlProps/ctrlProp1102.xml><?xml version="1.0" encoding="utf-8"?>
<formControlPr xmlns="http://schemas.microsoft.com/office/spreadsheetml/2009/9/main" objectType="Button" lockText="1"/>
</file>

<file path=xl/ctrlProps/ctrlProp1103.xml><?xml version="1.0" encoding="utf-8"?>
<formControlPr xmlns="http://schemas.microsoft.com/office/spreadsheetml/2009/9/main" objectType="Button" lockText="1"/>
</file>

<file path=xl/ctrlProps/ctrlProp1104.xml><?xml version="1.0" encoding="utf-8"?>
<formControlPr xmlns="http://schemas.microsoft.com/office/spreadsheetml/2009/9/main" objectType="Button" lockText="1"/>
</file>

<file path=xl/ctrlProps/ctrlProp1105.xml><?xml version="1.0" encoding="utf-8"?>
<formControlPr xmlns="http://schemas.microsoft.com/office/spreadsheetml/2009/9/main" objectType="Button" lockText="1"/>
</file>

<file path=xl/ctrlProps/ctrlProp1106.xml><?xml version="1.0" encoding="utf-8"?>
<formControlPr xmlns="http://schemas.microsoft.com/office/spreadsheetml/2009/9/main" objectType="Button" lockText="1"/>
</file>

<file path=xl/ctrlProps/ctrlProp1107.xml><?xml version="1.0" encoding="utf-8"?>
<formControlPr xmlns="http://schemas.microsoft.com/office/spreadsheetml/2009/9/main" objectType="Button" lockText="1"/>
</file>

<file path=xl/ctrlProps/ctrlProp1108.xml><?xml version="1.0" encoding="utf-8"?>
<formControlPr xmlns="http://schemas.microsoft.com/office/spreadsheetml/2009/9/main" objectType="Button" lockText="1"/>
</file>

<file path=xl/ctrlProps/ctrlProp1109.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10.xml><?xml version="1.0" encoding="utf-8"?>
<formControlPr xmlns="http://schemas.microsoft.com/office/spreadsheetml/2009/9/main" objectType="Button" lockText="1"/>
</file>

<file path=xl/ctrlProps/ctrlProp1111.xml><?xml version="1.0" encoding="utf-8"?>
<formControlPr xmlns="http://schemas.microsoft.com/office/spreadsheetml/2009/9/main" objectType="Button" lockText="1"/>
</file>

<file path=xl/ctrlProps/ctrlProp1112.xml><?xml version="1.0" encoding="utf-8"?>
<formControlPr xmlns="http://schemas.microsoft.com/office/spreadsheetml/2009/9/main" objectType="Button" lockText="1"/>
</file>

<file path=xl/ctrlProps/ctrlProp1113.xml><?xml version="1.0" encoding="utf-8"?>
<formControlPr xmlns="http://schemas.microsoft.com/office/spreadsheetml/2009/9/main" objectType="Button" lockText="1"/>
</file>

<file path=xl/ctrlProps/ctrlProp1114.xml><?xml version="1.0" encoding="utf-8"?>
<formControlPr xmlns="http://schemas.microsoft.com/office/spreadsheetml/2009/9/main" objectType="Button" lockText="1"/>
</file>

<file path=xl/ctrlProps/ctrlProp1115.xml><?xml version="1.0" encoding="utf-8"?>
<formControlPr xmlns="http://schemas.microsoft.com/office/spreadsheetml/2009/9/main" objectType="Button" lockText="1"/>
</file>

<file path=xl/ctrlProps/ctrlProp1116.xml><?xml version="1.0" encoding="utf-8"?>
<formControlPr xmlns="http://schemas.microsoft.com/office/spreadsheetml/2009/9/main" objectType="Button" lockText="1"/>
</file>

<file path=xl/ctrlProps/ctrlProp1117.xml><?xml version="1.0" encoding="utf-8"?>
<formControlPr xmlns="http://schemas.microsoft.com/office/spreadsheetml/2009/9/main" objectType="Button" lockText="1"/>
</file>

<file path=xl/ctrlProps/ctrlProp1118.xml><?xml version="1.0" encoding="utf-8"?>
<formControlPr xmlns="http://schemas.microsoft.com/office/spreadsheetml/2009/9/main" objectType="Button" lockText="1"/>
</file>

<file path=xl/ctrlProps/ctrlProp1119.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20.xml><?xml version="1.0" encoding="utf-8"?>
<formControlPr xmlns="http://schemas.microsoft.com/office/spreadsheetml/2009/9/main" objectType="Button" lockText="1"/>
</file>

<file path=xl/ctrlProps/ctrlProp1121.xml><?xml version="1.0" encoding="utf-8"?>
<formControlPr xmlns="http://schemas.microsoft.com/office/spreadsheetml/2009/9/main" objectType="Button" lockText="1"/>
</file>

<file path=xl/ctrlProps/ctrlProp1122.xml><?xml version="1.0" encoding="utf-8"?>
<formControlPr xmlns="http://schemas.microsoft.com/office/spreadsheetml/2009/9/main" objectType="Button" lockText="1"/>
</file>

<file path=xl/ctrlProps/ctrlProp1123.xml><?xml version="1.0" encoding="utf-8"?>
<formControlPr xmlns="http://schemas.microsoft.com/office/spreadsheetml/2009/9/main" objectType="Button" lockText="1"/>
</file>

<file path=xl/ctrlProps/ctrlProp1124.xml><?xml version="1.0" encoding="utf-8"?>
<formControlPr xmlns="http://schemas.microsoft.com/office/spreadsheetml/2009/9/main" objectType="Button" lockText="1"/>
</file>

<file path=xl/ctrlProps/ctrlProp1125.xml><?xml version="1.0" encoding="utf-8"?>
<formControlPr xmlns="http://schemas.microsoft.com/office/spreadsheetml/2009/9/main" objectType="Button" lockText="1"/>
</file>

<file path=xl/ctrlProps/ctrlProp1126.xml><?xml version="1.0" encoding="utf-8"?>
<formControlPr xmlns="http://schemas.microsoft.com/office/spreadsheetml/2009/9/main" objectType="Button" lockText="1"/>
</file>

<file path=xl/ctrlProps/ctrlProp1127.xml><?xml version="1.0" encoding="utf-8"?>
<formControlPr xmlns="http://schemas.microsoft.com/office/spreadsheetml/2009/9/main" objectType="Button" lockText="1"/>
</file>

<file path=xl/ctrlProps/ctrlProp1128.xml><?xml version="1.0" encoding="utf-8"?>
<formControlPr xmlns="http://schemas.microsoft.com/office/spreadsheetml/2009/9/main" objectType="Button" lockText="1"/>
</file>

<file path=xl/ctrlProps/ctrlProp1129.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30.xml><?xml version="1.0" encoding="utf-8"?>
<formControlPr xmlns="http://schemas.microsoft.com/office/spreadsheetml/2009/9/main" objectType="Button" lockText="1"/>
</file>

<file path=xl/ctrlProps/ctrlProp1131.xml><?xml version="1.0" encoding="utf-8"?>
<formControlPr xmlns="http://schemas.microsoft.com/office/spreadsheetml/2009/9/main" objectType="Button" lockText="1"/>
</file>

<file path=xl/ctrlProps/ctrlProp1132.xml><?xml version="1.0" encoding="utf-8"?>
<formControlPr xmlns="http://schemas.microsoft.com/office/spreadsheetml/2009/9/main" objectType="Button" lockText="1"/>
</file>

<file path=xl/ctrlProps/ctrlProp1133.xml><?xml version="1.0" encoding="utf-8"?>
<formControlPr xmlns="http://schemas.microsoft.com/office/spreadsheetml/2009/9/main" objectType="Button" lockText="1"/>
</file>

<file path=xl/ctrlProps/ctrlProp1134.xml><?xml version="1.0" encoding="utf-8"?>
<formControlPr xmlns="http://schemas.microsoft.com/office/spreadsheetml/2009/9/main" objectType="Button" lockText="1"/>
</file>

<file path=xl/ctrlProps/ctrlProp1135.xml><?xml version="1.0" encoding="utf-8"?>
<formControlPr xmlns="http://schemas.microsoft.com/office/spreadsheetml/2009/9/main" objectType="Button" lockText="1"/>
</file>

<file path=xl/ctrlProps/ctrlProp1136.xml><?xml version="1.0" encoding="utf-8"?>
<formControlPr xmlns="http://schemas.microsoft.com/office/spreadsheetml/2009/9/main" objectType="Button" lockText="1"/>
</file>

<file path=xl/ctrlProps/ctrlProp1137.xml><?xml version="1.0" encoding="utf-8"?>
<formControlPr xmlns="http://schemas.microsoft.com/office/spreadsheetml/2009/9/main" objectType="Button" lockText="1"/>
</file>

<file path=xl/ctrlProps/ctrlProp1138.xml><?xml version="1.0" encoding="utf-8"?>
<formControlPr xmlns="http://schemas.microsoft.com/office/spreadsheetml/2009/9/main" objectType="Button" lockText="1"/>
</file>

<file path=xl/ctrlProps/ctrlProp1139.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40.xml><?xml version="1.0" encoding="utf-8"?>
<formControlPr xmlns="http://schemas.microsoft.com/office/spreadsheetml/2009/9/main" objectType="Button" lockText="1"/>
</file>

<file path=xl/ctrlProps/ctrlProp1141.xml><?xml version="1.0" encoding="utf-8"?>
<formControlPr xmlns="http://schemas.microsoft.com/office/spreadsheetml/2009/9/main" objectType="Button" lockText="1"/>
</file>

<file path=xl/ctrlProps/ctrlProp1142.xml><?xml version="1.0" encoding="utf-8"?>
<formControlPr xmlns="http://schemas.microsoft.com/office/spreadsheetml/2009/9/main" objectType="Button" lockText="1"/>
</file>

<file path=xl/ctrlProps/ctrlProp1143.xml><?xml version="1.0" encoding="utf-8"?>
<formControlPr xmlns="http://schemas.microsoft.com/office/spreadsheetml/2009/9/main" objectType="Button" lockText="1"/>
</file>

<file path=xl/ctrlProps/ctrlProp1144.xml><?xml version="1.0" encoding="utf-8"?>
<formControlPr xmlns="http://schemas.microsoft.com/office/spreadsheetml/2009/9/main" objectType="Button" lockText="1"/>
</file>

<file path=xl/ctrlProps/ctrlProp1145.xml><?xml version="1.0" encoding="utf-8"?>
<formControlPr xmlns="http://schemas.microsoft.com/office/spreadsheetml/2009/9/main" objectType="Button" lockText="1"/>
</file>

<file path=xl/ctrlProps/ctrlProp1146.xml><?xml version="1.0" encoding="utf-8"?>
<formControlPr xmlns="http://schemas.microsoft.com/office/spreadsheetml/2009/9/main" objectType="Button" lockText="1"/>
</file>

<file path=xl/ctrlProps/ctrlProp1147.xml><?xml version="1.0" encoding="utf-8"?>
<formControlPr xmlns="http://schemas.microsoft.com/office/spreadsheetml/2009/9/main" objectType="Button" lockText="1"/>
</file>

<file path=xl/ctrlProps/ctrlProp1148.xml><?xml version="1.0" encoding="utf-8"?>
<formControlPr xmlns="http://schemas.microsoft.com/office/spreadsheetml/2009/9/main" objectType="Button" lockText="1"/>
</file>

<file path=xl/ctrlProps/ctrlProp1149.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50.xml><?xml version="1.0" encoding="utf-8"?>
<formControlPr xmlns="http://schemas.microsoft.com/office/spreadsheetml/2009/9/main" objectType="Button" lockText="1"/>
</file>

<file path=xl/ctrlProps/ctrlProp1151.xml><?xml version="1.0" encoding="utf-8"?>
<formControlPr xmlns="http://schemas.microsoft.com/office/spreadsheetml/2009/9/main" objectType="Button" lockText="1"/>
</file>

<file path=xl/ctrlProps/ctrlProp1152.xml><?xml version="1.0" encoding="utf-8"?>
<formControlPr xmlns="http://schemas.microsoft.com/office/spreadsheetml/2009/9/main" objectType="Button" lockText="1"/>
</file>

<file path=xl/ctrlProps/ctrlProp1153.xml><?xml version="1.0" encoding="utf-8"?>
<formControlPr xmlns="http://schemas.microsoft.com/office/spreadsheetml/2009/9/main" objectType="Button" lockText="1"/>
</file>

<file path=xl/ctrlProps/ctrlProp1154.xml><?xml version="1.0" encoding="utf-8"?>
<formControlPr xmlns="http://schemas.microsoft.com/office/spreadsheetml/2009/9/main" objectType="Button" lockText="1"/>
</file>

<file path=xl/ctrlProps/ctrlProp1155.xml><?xml version="1.0" encoding="utf-8"?>
<formControlPr xmlns="http://schemas.microsoft.com/office/spreadsheetml/2009/9/main" objectType="Button" lockText="1"/>
</file>

<file path=xl/ctrlProps/ctrlProp1156.xml><?xml version="1.0" encoding="utf-8"?>
<formControlPr xmlns="http://schemas.microsoft.com/office/spreadsheetml/2009/9/main" objectType="Button" lockText="1"/>
</file>

<file path=xl/ctrlProps/ctrlProp1157.xml><?xml version="1.0" encoding="utf-8"?>
<formControlPr xmlns="http://schemas.microsoft.com/office/spreadsheetml/2009/9/main" objectType="Button" lockText="1"/>
</file>

<file path=xl/ctrlProps/ctrlProp1158.xml><?xml version="1.0" encoding="utf-8"?>
<formControlPr xmlns="http://schemas.microsoft.com/office/spreadsheetml/2009/9/main" objectType="Button" lockText="1"/>
</file>

<file path=xl/ctrlProps/ctrlProp1159.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60.xml><?xml version="1.0" encoding="utf-8"?>
<formControlPr xmlns="http://schemas.microsoft.com/office/spreadsheetml/2009/9/main" objectType="Button" lockText="1"/>
</file>

<file path=xl/ctrlProps/ctrlProp1161.xml><?xml version="1.0" encoding="utf-8"?>
<formControlPr xmlns="http://schemas.microsoft.com/office/spreadsheetml/2009/9/main" objectType="Button" lockText="1"/>
</file>

<file path=xl/ctrlProps/ctrlProp1162.xml><?xml version="1.0" encoding="utf-8"?>
<formControlPr xmlns="http://schemas.microsoft.com/office/spreadsheetml/2009/9/main" objectType="Button" lockText="1"/>
</file>

<file path=xl/ctrlProps/ctrlProp1163.xml><?xml version="1.0" encoding="utf-8"?>
<formControlPr xmlns="http://schemas.microsoft.com/office/spreadsheetml/2009/9/main" objectType="Button" lockText="1"/>
</file>

<file path=xl/ctrlProps/ctrlProp1164.xml><?xml version="1.0" encoding="utf-8"?>
<formControlPr xmlns="http://schemas.microsoft.com/office/spreadsheetml/2009/9/main" objectType="Button" lockText="1"/>
</file>

<file path=xl/ctrlProps/ctrlProp1165.xml><?xml version="1.0" encoding="utf-8"?>
<formControlPr xmlns="http://schemas.microsoft.com/office/spreadsheetml/2009/9/main" objectType="Button" lockText="1"/>
</file>

<file path=xl/ctrlProps/ctrlProp1166.xml><?xml version="1.0" encoding="utf-8"?>
<formControlPr xmlns="http://schemas.microsoft.com/office/spreadsheetml/2009/9/main" objectType="Button" lockText="1"/>
</file>

<file path=xl/ctrlProps/ctrlProp1167.xml><?xml version="1.0" encoding="utf-8"?>
<formControlPr xmlns="http://schemas.microsoft.com/office/spreadsheetml/2009/9/main" objectType="Button" lockText="1"/>
</file>

<file path=xl/ctrlProps/ctrlProp1168.xml><?xml version="1.0" encoding="utf-8"?>
<formControlPr xmlns="http://schemas.microsoft.com/office/spreadsheetml/2009/9/main" objectType="Button" lockText="1"/>
</file>

<file path=xl/ctrlProps/ctrlProp1169.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70.xml><?xml version="1.0" encoding="utf-8"?>
<formControlPr xmlns="http://schemas.microsoft.com/office/spreadsheetml/2009/9/main" objectType="Button" lockText="1"/>
</file>

<file path=xl/ctrlProps/ctrlProp1171.xml><?xml version="1.0" encoding="utf-8"?>
<formControlPr xmlns="http://schemas.microsoft.com/office/spreadsheetml/2009/9/main" objectType="Button" lockText="1"/>
</file>

<file path=xl/ctrlProps/ctrlProp1172.xml><?xml version="1.0" encoding="utf-8"?>
<formControlPr xmlns="http://schemas.microsoft.com/office/spreadsheetml/2009/9/main" objectType="Button" lockText="1"/>
</file>

<file path=xl/ctrlProps/ctrlProp1173.xml><?xml version="1.0" encoding="utf-8"?>
<formControlPr xmlns="http://schemas.microsoft.com/office/spreadsheetml/2009/9/main" objectType="Button" lockText="1"/>
</file>

<file path=xl/ctrlProps/ctrlProp1174.xml><?xml version="1.0" encoding="utf-8"?>
<formControlPr xmlns="http://schemas.microsoft.com/office/spreadsheetml/2009/9/main" objectType="Button" lockText="1"/>
</file>

<file path=xl/ctrlProps/ctrlProp1175.xml><?xml version="1.0" encoding="utf-8"?>
<formControlPr xmlns="http://schemas.microsoft.com/office/spreadsheetml/2009/9/main" objectType="Button" lockText="1"/>
</file>

<file path=xl/ctrlProps/ctrlProp1176.xml><?xml version="1.0" encoding="utf-8"?>
<formControlPr xmlns="http://schemas.microsoft.com/office/spreadsheetml/2009/9/main" objectType="Button" lockText="1"/>
</file>

<file path=xl/ctrlProps/ctrlProp1177.xml><?xml version="1.0" encoding="utf-8"?>
<formControlPr xmlns="http://schemas.microsoft.com/office/spreadsheetml/2009/9/main" objectType="Button" lockText="1"/>
</file>

<file path=xl/ctrlProps/ctrlProp1178.xml><?xml version="1.0" encoding="utf-8"?>
<formControlPr xmlns="http://schemas.microsoft.com/office/spreadsheetml/2009/9/main" objectType="Button" lockText="1"/>
</file>

<file path=xl/ctrlProps/ctrlProp1179.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80.xml><?xml version="1.0" encoding="utf-8"?>
<formControlPr xmlns="http://schemas.microsoft.com/office/spreadsheetml/2009/9/main" objectType="Button" lockText="1"/>
</file>

<file path=xl/ctrlProps/ctrlProp1181.xml><?xml version="1.0" encoding="utf-8"?>
<formControlPr xmlns="http://schemas.microsoft.com/office/spreadsheetml/2009/9/main" objectType="Button" lockText="1"/>
</file>

<file path=xl/ctrlProps/ctrlProp1182.xml><?xml version="1.0" encoding="utf-8"?>
<formControlPr xmlns="http://schemas.microsoft.com/office/spreadsheetml/2009/9/main" objectType="Button" lockText="1"/>
</file>

<file path=xl/ctrlProps/ctrlProp1183.xml><?xml version="1.0" encoding="utf-8"?>
<formControlPr xmlns="http://schemas.microsoft.com/office/spreadsheetml/2009/9/main" objectType="Button" lockText="1"/>
</file>

<file path=xl/ctrlProps/ctrlProp1184.xml><?xml version="1.0" encoding="utf-8"?>
<formControlPr xmlns="http://schemas.microsoft.com/office/spreadsheetml/2009/9/main" objectType="Button" lockText="1"/>
</file>

<file path=xl/ctrlProps/ctrlProp1185.xml><?xml version="1.0" encoding="utf-8"?>
<formControlPr xmlns="http://schemas.microsoft.com/office/spreadsheetml/2009/9/main" objectType="Button" lockText="1"/>
</file>

<file path=xl/ctrlProps/ctrlProp1186.xml><?xml version="1.0" encoding="utf-8"?>
<formControlPr xmlns="http://schemas.microsoft.com/office/spreadsheetml/2009/9/main" objectType="Button" lockText="1"/>
</file>

<file path=xl/ctrlProps/ctrlProp1187.xml><?xml version="1.0" encoding="utf-8"?>
<formControlPr xmlns="http://schemas.microsoft.com/office/spreadsheetml/2009/9/main" objectType="Button" lockText="1"/>
</file>

<file path=xl/ctrlProps/ctrlProp1188.xml><?xml version="1.0" encoding="utf-8"?>
<formControlPr xmlns="http://schemas.microsoft.com/office/spreadsheetml/2009/9/main" objectType="Button" lockText="1"/>
</file>

<file path=xl/ctrlProps/ctrlProp1189.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190.xml><?xml version="1.0" encoding="utf-8"?>
<formControlPr xmlns="http://schemas.microsoft.com/office/spreadsheetml/2009/9/main" objectType="Button" lockText="1"/>
</file>

<file path=xl/ctrlProps/ctrlProp1191.xml><?xml version="1.0" encoding="utf-8"?>
<formControlPr xmlns="http://schemas.microsoft.com/office/spreadsheetml/2009/9/main" objectType="Button" lockText="1"/>
</file>

<file path=xl/ctrlProps/ctrlProp1192.xml><?xml version="1.0" encoding="utf-8"?>
<formControlPr xmlns="http://schemas.microsoft.com/office/spreadsheetml/2009/9/main" objectType="Button" lockText="1"/>
</file>

<file path=xl/ctrlProps/ctrlProp1193.xml><?xml version="1.0" encoding="utf-8"?>
<formControlPr xmlns="http://schemas.microsoft.com/office/spreadsheetml/2009/9/main" objectType="Button" lockText="1"/>
</file>

<file path=xl/ctrlProps/ctrlProp1194.xml><?xml version="1.0" encoding="utf-8"?>
<formControlPr xmlns="http://schemas.microsoft.com/office/spreadsheetml/2009/9/main" objectType="Button" lockText="1"/>
</file>

<file path=xl/ctrlProps/ctrlProp1195.xml><?xml version="1.0" encoding="utf-8"?>
<formControlPr xmlns="http://schemas.microsoft.com/office/spreadsheetml/2009/9/main" objectType="Button" lockText="1"/>
</file>

<file path=xl/ctrlProps/ctrlProp1196.xml><?xml version="1.0" encoding="utf-8"?>
<formControlPr xmlns="http://schemas.microsoft.com/office/spreadsheetml/2009/9/main" objectType="Button" lockText="1"/>
</file>

<file path=xl/ctrlProps/ctrlProp1197.xml><?xml version="1.0" encoding="utf-8"?>
<formControlPr xmlns="http://schemas.microsoft.com/office/spreadsheetml/2009/9/main" objectType="Button" lockText="1"/>
</file>

<file path=xl/ctrlProps/ctrlProp1198.xml><?xml version="1.0" encoding="utf-8"?>
<formControlPr xmlns="http://schemas.microsoft.com/office/spreadsheetml/2009/9/main" objectType="Button" lockText="1"/>
</file>

<file path=xl/ctrlProps/ctrlProp119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00.xml><?xml version="1.0" encoding="utf-8"?>
<formControlPr xmlns="http://schemas.microsoft.com/office/spreadsheetml/2009/9/main" objectType="Button" lockText="1"/>
</file>

<file path=xl/ctrlProps/ctrlProp1201.xml><?xml version="1.0" encoding="utf-8"?>
<formControlPr xmlns="http://schemas.microsoft.com/office/spreadsheetml/2009/9/main" objectType="Button" lockText="1"/>
</file>

<file path=xl/ctrlProps/ctrlProp1202.xml><?xml version="1.0" encoding="utf-8"?>
<formControlPr xmlns="http://schemas.microsoft.com/office/spreadsheetml/2009/9/main" objectType="Button" lockText="1"/>
</file>

<file path=xl/ctrlProps/ctrlProp1203.xml><?xml version="1.0" encoding="utf-8"?>
<formControlPr xmlns="http://schemas.microsoft.com/office/spreadsheetml/2009/9/main" objectType="Button" lockText="1"/>
</file>

<file path=xl/ctrlProps/ctrlProp1204.xml><?xml version="1.0" encoding="utf-8"?>
<formControlPr xmlns="http://schemas.microsoft.com/office/spreadsheetml/2009/9/main" objectType="Button" lockText="1"/>
</file>

<file path=xl/ctrlProps/ctrlProp1205.xml><?xml version="1.0" encoding="utf-8"?>
<formControlPr xmlns="http://schemas.microsoft.com/office/spreadsheetml/2009/9/main" objectType="Button" lockText="1"/>
</file>

<file path=xl/ctrlProps/ctrlProp1206.xml><?xml version="1.0" encoding="utf-8"?>
<formControlPr xmlns="http://schemas.microsoft.com/office/spreadsheetml/2009/9/main" objectType="Button" lockText="1"/>
</file>

<file path=xl/ctrlProps/ctrlProp1207.xml><?xml version="1.0" encoding="utf-8"?>
<formControlPr xmlns="http://schemas.microsoft.com/office/spreadsheetml/2009/9/main" objectType="Button" lockText="1"/>
</file>

<file path=xl/ctrlProps/ctrlProp1208.xml><?xml version="1.0" encoding="utf-8"?>
<formControlPr xmlns="http://schemas.microsoft.com/office/spreadsheetml/2009/9/main" objectType="Button" lockText="1"/>
</file>

<file path=xl/ctrlProps/ctrlProp1209.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10.xml><?xml version="1.0" encoding="utf-8"?>
<formControlPr xmlns="http://schemas.microsoft.com/office/spreadsheetml/2009/9/main" objectType="Button" lockText="1"/>
</file>

<file path=xl/ctrlProps/ctrlProp1211.xml><?xml version="1.0" encoding="utf-8"?>
<formControlPr xmlns="http://schemas.microsoft.com/office/spreadsheetml/2009/9/main" objectType="Button" lockText="1"/>
</file>

<file path=xl/ctrlProps/ctrlProp1212.xml><?xml version="1.0" encoding="utf-8"?>
<formControlPr xmlns="http://schemas.microsoft.com/office/spreadsheetml/2009/9/main" objectType="Button" lockText="1"/>
</file>

<file path=xl/ctrlProps/ctrlProp1213.xml><?xml version="1.0" encoding="utf-8"?>
<formControlPr xmlns="http://schemas.microsoft.com/office/spreadsheetml/2009/9/main" objectType="Button" lockText="1"/>
</file>

<file path=xl/ctrlProps/ctrlProp1214.xml><?xml version="1.0" encoding="utf-8"?>
<formControlPr xmlns="http://schemas.microsoft.com/office/spreadsheetml/2009/9/main" objectType="Button" lockText="1"/>
</file>

<file path=xl/ctrlProps/ctrlProp1215.xml><?xml version="1.0" encoding="utf-8"?>
<formControlPr xmlns="http://schemas.microsoft.com/office/spreadsheetml/2009/9/main" objectType="Button" lockText="1"/>
</file>

<file path=xl/ctrlProps/ctrlProp1216.xml><?xml version="1.0" encoding="utf-8"?>
<formControlPr xmlns="http://schemas.microsoft.com/office/spreadsheetml/2009/9/main" objectType="Button" lockText="1"/>
</file>

<file path=xl/ctrlProps/ctrlProp1217.xml><?xml version="1.0" encoding="utf-8"?>
<formControlPr xmlns="http://schemas.microsoft.com/office/spreadsheetml/2009/9/main" objectType="Button" lockText="1"/>
</file>

<file path=xl/ctrlProps/ctrlProp1218.xml><?xml version="1.0" encoding="utf-8"?>
<formControlPr xmlns="http://schemas.microsoft.com/office/spreadsheetml/2009/9/main" objectType="Button" lockText="1"/>
</file>

<file path=xl/ctrlProps/ctrlProp1219.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20.xml><?xml version="1.0" encoding="utf-8"?>
<formControlPr xmlns="http://schemas.microsoft.com/office/spreadsheetml/2009/9/main" objectType="Button" lockText="1"/>
</file>

<file path=xl/ctrlProps/ctrlProp1221.xml><?xml version="1.0" encoding="utf-8"?>
<formControlPr xmlns="http://schemas.microsoft.com/office/spreadsheetml/2009/9/main" objectType="Button" lockText="1"/>
</file>

<file path=xl/ctrlProps/ctrlProp1222.xml><?xml version="1.0" encoding="utf-8"?>
<formControlPr xmlns="http://schemas.microsoft.com/office/spreadsheetml/2009/9/main" objectType="Button" lockText="1"/>
</file>

<file path=xl/ctrlProps/ctrlProp1223.xml><?xml version="1.0" encoding="utf-8"?>
<formControlPr xmlns="http://schemas.microsoft.com/office/spreadsheetml/2009/9/main" objectType="Button" lockText="1"/>
</file>

<file path=xl/ctrlProps/ctrlProp1224.xml><?xml version="1.0" encoding="utf-8"?>
<formControlPr xmlns="http://schemas.microsoft.com/office/spreadsheetml/2009/9/main" objectType="Button" lockText="1"/>
</file>

<file path=xl/ctrlProps/ctrlProp1225.xml><?xml version="1.0" encoding="utf-8"?>
<formControlPr xmlns="http://schemas.microsoft.com/office/spreadsheetml/2009/9/main" objectType="Button" lockText="1"/>
</file>

<file path=xl/ctrlProps/ctrlProp1226.xml><?xml version="1.0" encoding="utf-8"?>
<formControlPr xmlns="http://schemas.microsoft.com/office/spreadsheetml/2009/9/main" objectType="Button" lockText="1"/>
</file>

<file path=xl/ctrlProps/ctrlProp1227.xml><?xml version="1.0" encoding="utf-8"?>
<formControlPr xmlns="http://schemas.microsoft.com/office/spreadsheetml/2009/9/main" objectType="Button" lockText="1"/>
</file>

<file path=xl/ctrlProps/ctrlProp1228.xml><?xml version="1.0" encoding="utf-8"?>
<formControlPr xmlns="http://schemas.microsoft.com/office/spreadsheetml/2009/9/main" objectType="Button" lockText="1"/>
</file>

<file path=xl/ctrlProps/ctrlProp1229.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30.xml><?xml version="1.0" encoding="utf-8"?>
<formControlPr xmlns="http://schemas.microsoft.com/office/spreadsheetml/2009/9/main" objectType="Button" lockText="1"/>
</file>

<file path=xl/ctrlProps/ctrlProp1231.xml><?xml version="1.0" encoding="utf-8"?>
<formControlPr xmlns="http://schemas.microsoft.com/office/spreadsheetml/2009/9/main" objectType="Button" lockText="1"/>
</file>

<file path=xl/ctrlProps/ctrlProp1232.xml><?xml version="1.0" encoding="utf-8"?>
<formControlPr xmlns="http://schemas.microsoft.com/office/spreadsheetml/2009/9/main" objectType="Button" lockText="1"/>
</file>

<file path=xl/ctrlProps/ctrlProp1233.xml><?xml version="1.0" encoding="utf-8"?>
<formControlPr xmlns="http://schemas.microsoft.com/office/spreadsheetml/2009/9/main" objectType="Button" lockText="1"/>
</file>

<file path=xl/ctrlProps/ctrlProp1234.xml><?xml version="1.0" encoding="utf-8"?>
<formControlPr xmlns="http://schemas.microsoft.com/office/spreadsheetml/2009/9/main" objectType="Button" lockText="1"/>
</file>

<file path=xl/ctrlProps/ctrlProp1235.xml><?xml version="1.0" encoding="utf-8"?>
<formControlPr xmlns="http://schemas.microsoft.com/office/spreadsheetml/2009/9/main" objectType="Button" lockText="1"/>
</file>

<file path=xl/ctrlProps/ctrlProp1236.xml><?xml version="1.0" encoding="utf-8"?>
<formControlPr xmlns="http://schemas.microsoft.com/office/spreadsheetml/2009/9/main" objectType="Button" lockText="1"/>
</file>

<file path=xl/ctrlProps/ctrlProp1237.xml><?xml version="1.0" encoding="utf-8"?>
<formControlPr xmlns="http://schemas.microsoft.com/office/spreadsheetml/2009/9/main" objectType="Button" lockText="1"/>
</file>

<file path=xl/ctrlProps/ctrlProp1238.xml><?xml version="1.0" encoding="utf-8"?>
<formControlPr xmlns="http://schemas.microsoft.com/office/spreadsheetml/2009/9/main" objectType="Button" lockText="1"/>
</file>

<file path=xl/ctrlProps/ctrlProp1239.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40.xml><?xml version="1.0" encoding="utf-8"?>
<formControlPr xmlns="http://schemas.microsoft.com/office/spreadsheetml/2009/9/main" objectType="Button" lockText="1"/>
</file>

<file path=xl/ctrlProps/ctrlProp1241.xml><?xml version="1.0" encoding="utf-8"?>
<formControlPr xmlns="http://schemas.microsoft.com/office/spreadsheetml/2009/9/main" objectType="Button" lockText="1"/>
</file>

<file path=xl/ctrlProps/ctrlProp1242.xml><?xml version="1.0" encoding="utf-8"?>
<formControlPr xmlns="http://schemas.microsoft.com/office/spreadsheetml/2009/9/main" objectType="Button" lockText="1"/>
</file>

<file path=xl/ctrlProps/ctrlProp1243.xml><?xml version="1.0" encoding="utf-8"?>
<formControlPr xmlns="http://schemas.microsoft.com/office/spreadsheetml/2009/9/main" objectType="Button" lockText="1"/>
</file>

<file path=xl/ctrlProps/ctrlProp1244.xml><?xml version="1.0" encoding="utf-8"?>
<formControlPr xmlns="http://schemas.microsoft.com/office/spreadsheetml/2009/9/main" objectType="Button" lockText="1"/>
</file>

<file path=xl/ctrlProps/ctrlProp1245.xml><?xml version="1.0" encoding="utf-8"?>
<formControlPr xmlns="http://schemas.microsoft.com/office/spreadsheetml/2009/9/main" objectType="Button" lockText="1"/>
</file>

<file path=xl/ctrlProps/ctrlProp1246.xml><?xml version="1.0" encoding="utf-8"?>
<formControlPr xmlns="http://schemas.microsoft.com/office/spreadsheetml/2009/9/main" objectType="Button" lockText="1"/>
</file>

<file path=xl/ctrlProps/ctrlProp1247.xml><?xml version="1.0" encoding="utf-8"?>
<formControlPr xmlns="http://schemas.microsoft.com/office/spreadsheetml/2009/9/main" objectType="Button" lockText="1"/>
</file>

<file path=xl/ctrlProps/ctrlProp1248.xml><?xml version="1.0" encoding="utf-8"?>
<formControlPr xmlns="http://schemas.microsoft.com/office/spreadsheetml/2009/9/main" objectType="Button" lockText="1"/>
</file>

<file path=xl/ctrlProps/ctrlProp1249.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50.xml><?xml version="1.0" encoding="utf-8"?>
<formControlPr xmlns="http://schemas.microsoft.com/office/spreadsheetml/2009/9/main" objectType="Button" lockText="1"/>
</file>

<file path=xl/ctrlProps/ctrlProp1251.xml><?xml version="1.0" encoding="utf-8"?>
<formControlPr xmlns="http://schemas.microsoft.com/office/spreadsheetml/2009/9/main" objectType="Button" lockText="1"/>
</file>

<file path=xl/ctrlProps/ctrlProp1252.xml><?xml version="1.0" encoding="utf-8"?>
<formControlPr xmlns="http://schemas.microsoft.com/office/spreadsheetml/2009/9/main" objectType="Button" lockText="1"/>
</file>

<file path=xl/ctrlProps/ctrlProp1253.xml><?xml version="1.0" encoding="utf-8"?>
<formControlPr xmlns="http://schemas.microsoft.com/office/spreadsheetml/2009/9/main" objectType="Button" lockText="1"/>
</file>

<file path=xl/ctrlProps/ctrlProp1254.xml><?xml version="1.0" encoding="utf-8"?>
<formControlPr xmlns="http://schemas.microsoft.com/office/spreadsheetml/2009/9/main" objectType="Button" lockText="1"/>
</file>

<file path=xl/ctrlProps/ctrlProp1255.xml><?xml version="1.0" encoding="utf-8"?>
<formControlPr xmlns="http://schemas.microsoft.com/office/spreadsheetml/2009/9/main" objectType="Button" lockText="1"/>
</file>

<file path=xl/ctrlProps/ctrlProp1256.xml><?xml version="1.0" encoding="utf-8"?>
<formControlPr xmlns="http://schemas.microsoft.com/office/spreadsheetml/2009/9/main" objectType="Button" lockText="1"/>
</file>

<file path=xl/ctrlProps/ctrlProp1257.xml><?xml version="1.0" encoding="utf-8"?>
<formControlPr xmlns="http://schemas.microsoft.com/office/spreadsheetml/2009/9/main" objectType="Button" lockText="1"/>
</file>

<file path=xl/ctrlProps/ctrlProp1258.xml><?xml version="1.0" encoding="utf-8"?>
<formControlPr xmlns="http://schemas.microsoft.com/office/spreadsheetml/2009/9/main" objectType="Button" lockText="1"/>
</file>

<file path=xl/ctrlProps/ctrlProp1259.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60.xml><?xml version="1.0" encoding="utf-8"?>
<formControlPr xmlns="http://schemas.microsoft.com/office/spreadsheetml/2009/9/main" objectType="Button" lockText="1"/>
</file>

<file path=xl/ctrlProps/ctrlProp1261.xml><?xml version="1.0" encoding="utf-8"?>
<formControlPr xmlns="http://schemas.microsoft.com/office/spreadsheetml/2009/9/main" objectType="Button" lockText="1"/>
</file>

<file path=xl/ctrlProps/ctrlProp1262.xml><?xml version="1.0" encoding="utf-8"?>
<formControlPr xmlns="http://schemas.microsoft.com/office/spreadsheetml/2009/9/main" objectType="Button" lockText="1"/>
</file>

<file path=xl/ctrlProps/ctrlProp1263.xml><?xml version="1.0" encoding="utf-8"?>
<formControlPr xmlns="http://schemas.microsoft.com/office/spreadsheetml/2009/9/main" objectType="Button" lockText="1"/>
</file>

<file path=xl/ctrlProps/ctrlProp1264.xml><?xml version="1.0" encoding="utf-8"?>
<formControlPr xmlns="http://schemas.microsoft.com/office/spreadsheetml/2009/9/main" objectType="Button" lockText="1"/>
</file>

<file path=xl/ctrlProps/ctrlProp1265.xml><?xml version="1.0" encoding="utf-8"?>
<formControlPr xmlns="http://schemas.microsoft.com/office/spreadsheetml/2009/9/main" objectType="Button" lockText="1"/>
</file>

<file path=xl/ctrlProps/ctrlProp1266.xml><?xml version="1.0" encoding="utf-8"?>
<formControlPr xmlns="http://schemas.microsoft.com/office/spreadsheetml/2009/9/main" objectType="Button" lockText="1"/>
</file>

<file path=xl/ctrlProps/ctrlProp1267.xml><?xml version="1.0" encoding="utf-8"?>
<formControlPr xmlns="http://schemas.microsoft.com/office/spreadsheetml/2009/9/main" objectType="Button" lockText="1"/>
</file>

<file path=xl/ctrlProps/ctrlProp1268.xml><?xml version="1.0" encoding="utf-8"?>
<formControlPr xmlns="http://schemas.microsoft.com/office/spreadsheetml/2009/9/main" objectType="Button" lockText="1"/>
</file>

<file path=xl/ctrlProps/ctrlProp1269.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70.xml><?xml version="1.0" encoding="utf-8"?>
<formControlPr xmlns="http://schemas.microsoft.com/office/spreadsheetml/2009/9/main" objectType="Button" lockText="1"/>
</file>

<file path=xl/ctrlProps/ctrlProp1271.xml><?xml version="1.0" encoding="utf-8"?>
<formControlPr xmlns="http://schemas.microsoft.com/office/spreadsheetml/2009/9/main" objectType="Button" lockText="1"/>
</file>

<file path=xl/ctrlProps/ctrlProp1272.xml><?xml version="1.0" encoding="utf-8"?>
<formControlPr xmlns="http://schemas.microsoft.com/office/spreadsheetml/2009/9/main" objectType="Button" lockText="1"/>
</file>

<file path=xl/ctrlProps/ctrlProp1273.xml><?xml version="1.0" encoding="utf-8"?>
<formControlPr xmlns="http://schemas.microsoft.com/office/spreadsheetml/2009/9/main" objectType="Button" lockText="1"/>
</file>

<file path=xl/ctrlProps/ctrlProp1274.xml><?xml version="1.0" encoding="utf-8"?>
<formControlPr xmlns="http://schemas.microsoft.com/office/spreadsheetml/2009/9/main" objectType="Button" lockText="1"/>
</file>

<file path=xl/ctrlProps/ctrlProp1275.xml><?xml version="1.0" encoding="utf-8"?>
<formControlPr xmlns="http://schemas.microsoft.com/office/spreadsheetml/2009/9/main" objectType="Button" lockText="1"/>
</file>

<file path=xl/ctrlProps/ctrlProp1276.xml><?xml version="1.0" encoding="utf-8"?>
<formControlPr xmlns="http://schemas.microsoft.com/office/spreadsheetml/2009/9/main" objectType="Button" lockText="1"/>
</file>

<file path=xl/ctrlProps/ctrlProp1277.xml><?xml version="1.0" encoding="utf-8"?>
<formControlPr xmlns="http://schemas.microsoft.com/office/spreadsheetml/2009/9/main" objectType="Button" lockText="1"/>
</file>

<file path=xl/ctrlProps/ctrlProp1278.xml><?xml version="1.0" encoding="utf-8"?>
<formControlPr xmlns="http://schemas.microsoft.com/office/spreadsheetml/2009/9/main" objectType="Button" lockText="1"/>
</file>

<file path=xl/ctrlProps/ctrlProp1279.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80.xml><?xml version="1.0" encoding="utf-8"?>
<formControlPr xmlns="http://schemas.microsoft.com/office/spreadsheetml/2009/9/main" objectType="Button" lockText="1"/>
</file>

<file path=xl/ctrlProps/ctrlProp1281.xml><?xml version="1.0" encoding="utf-8"?>
<formControlPr xmlns="http://schemas.microsoft.com/office/spreadsheetml/2009/9/main" objectType="Button" lockText="1"/>
</file>

<file path=xl/ctrlProps/ctrlProp1282.xml><?xml version="1.0" encoding="utf-8"?>
<formControlPr xmlns="http://schemas.microsoft.com/office/spreadsheetml/2009/9/main" objectType="Button" lockText="1"/>
</file>

<file path=xl/ctrlProps/ctrlProp1283.xml><?xml version="1.0" encoding="utf-8"?>
<formControlPr xmlns="http://schemas.microsoft.com/office/spreadsheetml/2009/9/main" objectType="Button" lockText="1"/>
</file>

<file path=xl/ctrlProps/ctrlProp1284.xml><?xml version="1.0" encoding="utf-8"?>
<formControlPr xmlns="http://schemas.microsoft.com/office/spreadsheetml/2009/9/main" objectType="Button" lockText="1"/>
</file>

<file path=xl/ctrlProps/ctrlProp1285.xml><?xml version="1.0" encoding="utf-8"?>
<formControlPr xmlns="http://schemas.microsoft.com/office/spreadsheetml/2009/9/main" objectType="Button" lockText="1"/>
</file>

<file path=xl/ctrlProps/ctrlProp1286.xml><?xml version="1.0" encoding="utf-8"?>
<formControlPr xmlns="http://schemas.microsoft.com/office/spreadsheetml/2009/9/main" objectType="Button" lockText="1"/>
</file>

<file path=xl/ctrlProps/ctrlProp1287.xml><?xml version="1.0" encoding="utf-8"?>
<formControlPr xmlns="http://schemas.microsoft.com/office/spreadsheetml/2009/9/main" objectType="Button" lockText="1"/>
</file>

<file path=xl/ctrlProps/ctrlProp1288.xml><?xml version="1.0" encoding="utf-8"?>
<formControlPr xmlns="http://schemas.microsoft.com/office/spreadsheetml/2009/9/main" objectType="Button" lockText="1"/>
</file>

<file path=xl/ctrlProps/ctrlProp1289.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290.xml><?xml version="1.0" encoding="utf-8"?>
<formControlPr xmlns="http://schemas.microsoft.com/office/spreadsheetml/2009/9/main" objectType="Button" lockText="1"/>
</file>

<file path=xl/ctrlProps/ctrlProp1291.xml><?xml version="1.0" encoding="utf-8"?>
<formControlPr xmlns="http://schemas.microsoft.com/office/spreadsheetml/2009/9/main" objectType="Button" lockText="1"/>
</file>

<file path=xl/ctrlProps/ctrlProp1292.xml><?xml version="1.0" encoding="utf-8"?>
<formControlPr xmlns="http://schemas.microsoft.com/office/spreadsheetml/2009/9/main" objectType="Button" lockText="1"/>
</file>

<file path=xl/ctrlProps/ctrlProp1293.xml><?xml version="1.0" encoding="utf-8"?>
<formControlPr xmlns="http://schemas.microsoft.com/office/spreadsheetml/2009/9/main" objectType="Button" lockText="1"/>
</file>

<file path=xl/ctrlProps/ctrlProp1294.xml><?xml version="1.0" encoding="utf-8"?>
<formControlPr xmlns="http://schemas.microsoft.com/office/spreadsheetml/2009/9/main" objectType="Button" lockText="1"/>
</file>

<file path=xl/ctrlProps/ctrlProp1295.xml><?xml version="1.0" encoding="utf-8"?>
<formControlPr xmlns="http://schemas.microsoft.com/office/spreadsheetml/2009/9/main" objectType="Button" lockText="1"/>
</file>

<file path=xl/ctrlProps/ctrlProp1296.xml><?xml version="1.0" encoding="utf-8"?>
<formControlPr xmlns="http://schemas.microsoft.com/office/spreadsheetml/2009/9/main" objectType="Button" lockText="1"/>
</file>

<file path=xl/ctrlProps/ctrlProp1297.xml><?xml version="1.0" encoding="utf-8"?>
<formControlPr xmlns="http://schemas.microsoft.com/office/spreadsheetml/2009/9/main" objectType="Button" lockText="1"/>
</file>

<file path=xl/ctrlProps/ctrlProp1298.xml><?xml version="1.0" encoding="utf-8"?>
<formControlPr xmlns="http://schemas.microsoft.com/office/spreadsheetml/2009/9/main" objectType="Button" lockText="1"/>
</file>

<file path=xl/ctrlProps/ctrlProp129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00.xml><?xml version="1.0" encoding="utf-8"?>
<formControlPr xmlns="http://schemas.microsoft.com/office/spreadsheetml/2009/9/main" objectType="Button" lockText="1"/>
</file>

<file path=xl/ctrlProps/ctrlProp1301.xml><?xml version="1.0" encoding="utf-8"?>
<formControlPr xmlns="http://schemas.microsoft.com/office/spreadsheetml/2009/9/main" objectType="Button" lockText="1"/>
</file>

<file path=xl/ctrlProps/ctrlProp1302.xml><?xml version="1.0" encoding="utf-8"?>
<formControlPr xmlns="http://schemas.microsoft.com/office/spreadsheetml/2009/9/main" objectType="Button" lockText="1"/>
</file>

<file path=xl/ctrlProps/ctrlProp1303.xml><?xml version="1.0" encoding="utf-8"?>
<formControlPr xmlns="http://schemas.microsoft.com/office/spreadsheetml/2009/9/main" objectType="Button" lockText="1"/>
</file>

<file path=xl/ctrlProps/ctrlProp1304.xml><?xml version="1.0" encoding="utf-8"?>
<formControlPr xmlns="http://schemas.microsoft.com/office/spreadsheetml/2009/9/main" objectType="Button" lockText="1"/>
</file>

<file path=xl/ctrlProps/ctrlProp1305.xml><?xml version="1.0" encoding="utf-8"?>
<formControlPr xmlns="http://schemas.microsoft.com/office/spreadsheetml/2009/9/main" objectType="Button" lockText="1"/>
</file>

<file path=xl/ctrlProps/ctrlProp1306.xml><?xml version="1.0" encoding="utf-8"?>
<formControlPr xmlns="http://schemas.microsoft.com/office/spreadsheetml/2009/9/main" objectType="Button" lockText="1"/>
</file>

<file path=xl/ctrlProps/ctrlProp1307.xml><?xml version="1.0" encoding="utf-8"?>
<formControlPr xmlns="http://schemas.microsoft.com/office/spreadsheetml/2009/9/main" objectType="Button" lockText="1"/>
</file>

<file path=xl/ctrlProps/ctrlProp1308.xml><?xml version="1.0" encoding="utf-8"?>
<formControlPr xmlns="http://schemas.microsoft.com/office/spreadsheetml/2009/9/main" objectType="Button" lockText="1"/>
</file>

<file path=xl/ctrlProps/ctrlProp1309.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10.xml><?xml version="1.0" encoding="utf-8"?>
<formControlPr xmlns="http://schemas.microsoft.com/office/spreadsheetml/2009/9/main" objectType="Button" lockText="1"/>
</file>

<file path=xl/ctrlProps/ctrlProp1311.xml><?xml version="1.0" encoding="utf-8"?>
<formControlPr xmlns="http://schemas.microsoft.com/office/spreadsheetml/2009/9/main" objectType="Button" lockText="1"/>
</file>

<file path=xl/ctrlProps/ctrlProp1312.xml><?xml version="1.0" encoding="utf-8"?>
<formControlPr xmlns="http://schemas.microsoft.com/office/spreadsheetml/2009/9/main" objectType="Button" lockText="1"/>
</file>

<file path=xl/ctrlProps/ctrlProp1313.xml><?xml version="1.0" encoding="utf-8"?>
<formControlPr xmlns="http://schemas.microsoft.com/office/spreadsheetml/2009/9/main" objectType="Button" lockText="1"/>
</file>

<file path=xl/ctrlProps/ctrlProp1314.xml><?xml version="1.0" encoding="utf-8"?>
<formControlPr xmlns="http://schemas.microsoft.com/office/spreadsheetml/2009/9/main" objectType="Button" lockText="1"/>
</file>

<file path=xl/ctrlProps/ctrlProp1315.xml><?xml version="1.0" encoding="utf-8"?>
<formControlPr xmlns="http://schemas.microsoft.com/office/spreadsheetml/2009/9/main" objectType="Button" lockText="1"/>
</file>

<file path=xl/ctrlProps/ctrlProp1316.xml><?xml version="1.0" encoding="utf-8"?>
<formControlPr xmlns="http://schemas.microsoft.com/office/spreadsheetml/2009/9/main" objectType="Button" lockText="1"/>
</file>

<file path=xl/ctrlProps/ctrlProp1317.xml><?xml version="1.0" encoding="utf-8"?>
<formControlPr xmlns="http://schemas.microsoft.com/office/spreadsheetml/2009/9/main" objectType="Button" lockText="1"/>
</file>

<file path=xl/ctrlProps/ctrlProp1318.xml><?xml version="1.0" encoding="utf-8"?>
<formControlPr xmlns="http://schemas.microsoft.com/office/spreadsheetml/2009/9/main" objectType="Button" lockText="1"/>
</file>

<file path=xl/ctrlProps/ctrlProp1319.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20.xml><?xml version="1.0" encoding="utf-8"?>
<formControlPr xmlns="http://schemas.microsoft.com/office/spreadsheetml/2009/9/main" objectType="Button" lockText="1"/>
</file>

<file path=xl/ctrlProps/ctrlProp1321.xml><?xml version="1.0" encoding="utf-8"?>
<formControlPr xmlns="http://schemas.microsoft.com/office/spreadsheetml/2009/9/main" objectType="Button" lockText="1"/>
</file>

<file path=xl/ctrlProps/ctrlProp1322.xml><?xml version="1.0" encoding="utf-8"?>
<formControlPr xmlns="http://schemas.microsoft.com/office/spreadsheetml/2009/9/main" objectType="Button" lockText="1"/>
</file>

<file path=xl/ctrlProps/ctrlProp1323.xml><?xml version="1.0" encoding="utf-8"?>
<formControlPr xmlns="http://schemas.microsoft.com/office/spreadsheetml/2009/9/main" objectType="Button" lockText="1"/>
</file>

<file path=xl/ctrlProps/ctrlProp1324.xml><?xml version="1.0" encoding="utf-8"?>
<formControlPr xmlns="http://schemas.microsoft.com/office/spreadsheetml/2009/9/main" objectType="Button" lockText="1"/>
</file>

<file path=xl/ctrlProps/ctrlProp1325.xml><?xml version="1.0" encoding="utf-8"?>
<formControlPr xmlns="http://schemas.microsoft.com/office/spreadsheetml/2009/9/main" objectType="Button" lockText="1"/>
</file>

<file path=xl/ctrlProps/ctrlProp1326.xml><?xml version="1.0" encoding="utf-8"?>
<formControlPr xmlns="http://schemas.microsoft.com/office/spreadsheetml/2009/9/main" objectType="Button" lockText="1"/>
</file>

<file path=xl/ctrlProps/ctrlProp1327.xml><?xml version="1.0" encoding="utf-8"?>
<formControlPr xmlns="http://schemas.microsoft.com/office/spreadsheetml/2009/9/main" objectType="Button" lockText="1"/>
</file>

<file path=xl/ctrlProps/ctrlProp1328.xml><?xml version="1.0" encoding="utf-8"?>
<formControlPr xmlns="http://schemas.microsoft.com/office/spreadsheetml/2009/9/main" objectType="Button" lockText="1"/>
</file>

<file path=xl/ctrlProps/ctrlProp1329.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30.xml><?xml version="1.0" encoding="utf-8"?>
<formControlPr xmlns="http://schemas.microsoft.com/office/spreadsheetml/2009/9/main" objectType="Button" lockText="1"/>
</file>

<file path=xl/ctrlProps/ctrlProp1331.xml><?xml version="1.0" encoding="utf-8"?>
<formControlPr xmlns="http://schemas.microsoft.com/office/spreadsheetml/2009/9/main" objectType="Button" lockText="1"/>
</file>

<file path=xl/ctrlProps/ctrlProp1332.xml><?xml version="1.0" encoding="utf-8"?>
<formControlPr xmlns="http://schemas.microsoft.com/office/spreadsheetml/2009/9/main" objectType="Button" lockText="1"/>
</file>

<file path=xl/ctrlProps/ctrlProp1333.xml><?xml version="1.0" encoding="utf-8"?>
<formControlPr xmlns="http://schemas.microsoft.com/office/spreadsheetml/2009/9/main" objectType="Button" lockText="1"/>
</file>

<file path=xl/ctrlProps/ctrlProp1334.xml><?xml version="1.0" encoding="utf-8"?>
<formControlPr xmlns="http://schemas.microsoft.com/office/spreadsheetml/2009/9/main" objectType="Button" lockText="1"/>
</file>

<file path=xl/ctrlProps/ctrlProp1335.xml><?xml version="1.0" encoding="utf-8"?>
<formControlPr xmlns="http://schemas.microsoft.com/office/spreadsheetml/2009/9/main" objectType="Button" lockText="1"/>
</file>

<file path=xl/ctrlProps/ctrlProp1336.xml><?xml version="1.0" encoding="utf-8"?>
<formControlPr xmlns="http://schemas.microsoft.com/office/spreadsheetml/2009/9/main" objectType="Button" lockText="1"/>
</file>

<file path=xl/ctrlProps/ctrlProp1337.xml><?xml version="1.0" encoding="utf-8"?>
<formControlPr xmlns="http://schemas.microsoft.com/office/spreadsheetml/2009/9/main" objectType="Button" lockText="1"/>
</file>

<file path=xl/ctrlProps/ctrlProp1338.xml><?xml version="1.0" encoding="utf-8"?>
<formControlPr xmlns="http://schemas.microsoft.com/office/spreadsheetml/2009/9/main" objectType="Button" lockText="1"/>
</file>

<file path=xl/ctrlProps/ctrlProp1339.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40.xml><?xml version="1.0" encoding="utf-8"?>
<formControlPr xmlns="http://schemas.microsoft.com/office/spreadsheetml/2009/9/main" objectType="Button" lockText="1"/>
</file>

<file path=xl/ctrlProps/ctrlProp1341.xml><?xml version="1.0" encoding="utf-8"?>
<formControlPr xmlns="http://schemas.microsoft.com/office/spreadsheetml/2009/9/main" objectType="Button" lockText="1"/>
</file>

<file path=xl/ctrlProps/ctrlProp1342.xml><?xml version="1.0" encoding="utf-8"?>
<formControlPr xmlns="http://schemas.microsoft.com/office/spreadsheetml/2009/9/main" objectType="Button" lockText="1"/>
</file>

<file path=xl/ctrlProps/ctrlProp1343.xml><?xml version="1.0" encoding="utf-8"?>
<formControlPr xmlns="http://schemas.microsoft.com/office/spreadsheetml/2009/9/main" objectType="Button" lockText="1"/>
</file>

<file path=xl/ctrlProps/ctrlProp1344.xml><?xml version="1.0" encoding="utf-8"?>
<formControlPr xmlns="http://schemas.microsoft.com/office/spreadsheetml/2009/9/main" objectType="Button" lockText="1"/>
</file>

<file path=xl/ctrlProps/ctrlProp1345.xml><?xml version="1.0" encoding="utf-8"?>
<formControlPr xmlns="http://schemas.microsoft.com/office/spreadsheetml/2009/9/main" objectType="Button" lockText="1"/>
</file>

<file path=xl/ctrlProps/ctrlProp1346.xml><?xml version="1.0" encoding="utf-8"?>
<formControlPr xmlns="http://schemas.microsoft.com/office/spreadsheetml/2009/9/main" objectType="Button" lockText="1"/>
</file>

<file path=xl/ctrlProps/ctrlProp1347.xml><?xml version="1.0" encoding="utf-8"?>
<formControlPr xmlns="http://schemas.microsoft.com/office/spreadsheetml/2009/9/main" objectType="Button" lockText="1"/>
</file>

<file path=xl/ctrlProps/ctrlProp1348.xml><?xml version="1.0" encoding="utf-8"?>
<formControlPr xmlns="http://schemas.microsoft.com/office/spreadsheetml/2009/9/main" objectType="Button" lockText="1"/>
</file>

<file path=xl/ctrlProps/ctrlProp1349.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50.xml><?xml version="1.0" encoding="utf-8"?>
<formControlPr xmlns="http://schemas.microsoft.com/office/spreadsheetml/2009/9/main" objectType="Button" lockText="1"/>
</file>

<file path=xl/ctrlProps/ctrlProp1351.xml><?xml version="1.0" encoding="utf-8"?>
<formControlPr xmlns="http://schemas.microsoft.com/office/spreadsheetml/2009/9/main" objectType="Button" lockText="1"/>
</file>

<file path=xl/ctrlProps/ctrlProp1352.xml><?xml version="1.0" encoding="utf-8"?>
<formControlPr xmlns="http://schemas.microsoft.com/office/spreadsheetml/2009/9/main" objectType="Button" lockText="1"/>
</file>

<file path=xl/ctrlProps/ctrlProp1353.xml><?xml version="1.0" encoding="utf-8"?>
<formControlPr xmlns="http://schemas.microsoft.com/office/spreadsheetml/2009/9/main" objectType="Button" lockText="1"/>
</file>

<file path=xl/ctrlProps/ctrlProp1354.xml><?xml version="1.0" encoding="utf-8"?>
<formControlPr xmlns="http://schemas.microsoft.com/office/spreadsheetml/2009/9/main" objectType="Button" lockText="1"/>
</file>

<file path=xl/ctrlProps/ctrlProp1355.xml><?xml version="1.0" encoding="utf-8"?>
<formControlPr xmlns="http://schemas.microsoft.com/office/spreadsheetml/2009/9/main" objectType="Button" lockText="1"/>
</file>

<file path=xl/ctrlProps/ctrlProp1356.xml><?xml version="1.0" encoding="utf-8"?>
<formControlPr xmlns="http://schemas.microsoft.com/office/spreadsheetml/2009/9/main" objectType="Button" lockText="1"/>
</file>

<file path=xl/ctrlProps/ctrlProp1357.xml><?xml version="1.0" encoding="utf-8"?>
<formControlPr xmlns="http://schemas.microsoft.com/office/spreadsheetml/2009/9/main" objectType="Button" lockText="1"/>
</file>

<file path=xl/ctrlProps/ctrlProp1358.xml><?xml version="1.0" encoding="utf-8"?>
<formControlPr xmlns="http://schemas.microsoft.com/office/spreadsheetml/2009/9/main" objectType="Button" lockText="1"/>
</file>

<file path=xl/ctrlProps/ctrlProp1359.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60.xml><?xml version="1.0" encoding="utf-8"?>
<formControlPr xmlns="http://schemas.microsoft.com/office/spreadsheetml/2009/9/main" objectType="Button" lockText="1"/>
</file>

<file path=xl/ctrlProps/ctrlProp1361.xml><?xml version="1.0" encoding="utf-8"?>
<formControlPr xmlns="http://schemas.microsoft.com/office/spreadsheetml/2009/9/main" objectType="Button" lockText="1"/>
</file>

<file path=xl/ctrlProps/ctrlProp1362.xml><?xml version="1.0" encoding="utf-8"?>
<formControlPr xmlns="http://schemas.microsoft.com/office/spreadsheetml/2009/9/main" objectType="Button" lockText="1"/>
</file>

<file path=xl/ctrlProps/ctrlProp1363.xml><?xml version="1.0" encoding="utf-8"?>
<formControlPr xmlns="http://schemas.microsoft.com/office/spreadsheetml/2009/9/main" objectType="Button" lockText="1"/>
</file>

<file path=xl/ctrlProps/ctrlProp1364.xml><?xml version="1.0" encoding="utf-8"?>
<formControlPr xmlns="http://schemas.microsoft.com/office/spreadsheetml/2009/9/main" objectType="Button" lockText="1"/>
</file>

<file path=xl/ctrlProps/ctrlProp1365.xml><?xml version="1.0" encoding="utf-8"?>
<formControlPr xmlns="http://schemas.microsoft.com/office/spreadsheetml/2009/9/main" objectType="Button" lockText="1"/>
</file>

<file path=xl/ctrlProps/ctrlProp1366.xml><?xml version="1.0" encoding="utf-8"?>
<formControlPr xmlns="http://schemas.microsoft.com/office/spreadsheetml/2009/9/main" objectType="Button" lockText="1"/>
</file>

<file path=xl/ctrlProps/ctrlProp1367.xml><?xml version="1.0" encoding="utf-8"?>
<formControlPr xmlns="http://schemas.microsoft.com/office/spreadsheetml/2009/9/main" objectType="Button" lockText="1"/>
</file>

<file path=xl/ctrlProps/ctrlProp1368.xml><?xml version="1.0" encoding="utf-8"?>
<formControlPr xmlns="http://schemas.microsoft.com/office/spreadsheetml/2009/9/main" objectType="Button" lockText="1"/>
</file>

<file path=xl/ctrlProps/ctrlProp1369.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70.xml><?xml version="1.0" encoding="utf-8"?>
<formControlPr xmlns="http://schemas.microsoft.com/office/spreadsheetml/2009/9/main" objectType="Button" lockText="1"/>
</file>

<file path=xl/ctrlProps/ctrlProp1371.xml><?xml version="1.0" encoding="utf-8"?>
<formControlPr xmlns="http://schemas.microsoft.com/office/spreadsheetml/2009/9/main" objectType="Button" lockText="1"/>
</file>

<file path=xl/ctrlProps/ctrlProp1372.xml><?xml version="1.0" encoding="utf-8"?>
<formControlPr xmlns="http://schemas.microsoft.com/office/spreadsheetml/2009/9/main" objectType="Button" lockText="1"/>
</file>

<file path=xl/ctrlProps/ctrlProp1373.xml><?xml version="1.0" encoding="utf-8"?>
<formControlPr xmlns="http://schemas.microsoft.com/office/spreadsheetml/2009/9/main" objectType="Button" lockText="1"/>
</file>

<file path=xl/ctrlProps/ctrlProp1374.xml><?xml version="1.0" encoding="utf-8"?>
<formControlPr xmlns="http://schemas.microsoft.com/office/spreadsheetml/2009/9/main" objectType="Button" lockText="1"/>
</file>

<file path=xl/ctrlProps/ctrlProp1375.xml><?xml version="1.0" encoding="utf-8"?>
<formControlPr xmlns="http://schemas.microsoft.com/office/spreadsheetml/2009/9/main" objectType="Button" lockText="1"/>
</file>

<file path=xl/ctrlProps/ctrlProp1376.xml><?xml version="1.0" encoding="utf-8"?>
<formControlPr xmlns="http://schemas.microsoft.com/office/spreadsheetml/2009/9/main" objectType="Button" lockText="1"/>
</file>

<file path=xl/ctrlProps/ctrlProp1377.xml><?xml version="1.0" encoding="utf-8"?>
<formControlPr xmlns="http://schemas.microsoft.com/office/spreadsheetml/2009/9/main" objectType="Button" lockText="1"/>
</file>

<file path=xl/ctrlProps/ctrlProp1378.xml><?xml version="1.0" encoding="utf-8"?>
<formControlPr xmlns="http://schemas.microsoft.com/office/spreadsheetml/2009/9/main" objectType="Button" lockText="1"/>
</file>

<file path=xl/ctrlProps/ctrlProp1379.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80.xml><?xml version="1.0" encoding="utf-8"?>
<formControlPr xmlns="http://schemas.microsoft.com/office/spreadsheetml/2009/9/main" objectType="Button" lockText="1"/>
</file>

<file path=xl/ctrlProps/ctrlProp1381.xml><?xml version="1.0" encoding="utf-8"?>
<formControlPr xmlns="http://schemas.microsoft.com/office/spreadsheetml/2009/9/main" objectType="Button" lockText="1"/>
</file>

<file path=xl/ctrlProps/ctrlProp1382.xml><?xml version="1.0" encoding="utf-8"?>
<formControlPr xmlns="http://schemas.microsoft.com/office/spreadsheetml/2009/9/main" objectType="Button" lockText="1"/>
</file>

<file path=xl/ctrlProps/ctrlProp1383.xml><?xml version="1.0" encoding="utf-8"?>
<formControlPr xmlns="http://schemas.microsoft.com/office/spreadsheetml/2009/9/main" objectType="Button" lockText="1"/>
</file>

<file path=xl/ctrlProps/ctrlProp1384.xml><?xml version="1.0" encoding="utf-8"?>
<formControlPr xmlns="http://schemas.microsoft.com/office/spreadsheetml/2009/9/main" objectType="Button" lockText="1"/>
</file>

<file path=xl/ctrlProps/ctrlProp1385.xml><?xml version="1.0" encoding="utf-8"?>
<formControlPr xmlns="http://schemas.microsoft.com/office/spreadsheetml/2009/9/main" objectType="Button" lockText="1"/>
</file>

<file path=xl/ctrlProps/ctrlProp1386.xml><?xml version="1.0" encoding="utf-8"?>
<formControlPr xmlns="http://schemas.microsoft.com/office/spreadsheetml/2009/9/main" objectType="Button" lockText="1"/>
</file>

<file path=xl/ctrlProps/ctrlProp1387.xml><?xml version="1.0" encoding="utf-8"?>
<formControlPr xmlns="http://schemas.microsoft.com/office/spreadsheetml/2009/9/main" objectType="Button" lockText="1"/>
</file>

<file path=xl/ctrlProps/ctrlProp1388.xml><?xml version="1.0" encoding="utf-8"?>
<formControlPr xmlns="http://schemas.microsoft.com/office/spreadsheetml/2009/9/main" objectType="Button" lockText="1"/>
</file>

<file path=xl/ctrlProps/ctrlProp1389.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390.xml><?xml version="1.0" encoding="utf-8"?>
<formControlPr xmlns="http://schemas.microsoft.com/office/spreadsheetml/2009/9/main" objectType="Button" lockText="1"/>
</file>

<file path=xl/ctrlProps/ctrlProp1391.xml><?xml version="1.0" encoding="utf-8"?>
<formControlPr xmlns="http://schemas.microsoft.com/office/spreadsheetml/2009/9/main" objectType="Button" lockText="1"/>
</file>

<file path=xl/ctrlProps/ctrlProp1392.xml><?xml version="1.0" encoding="utf-8"?>
<formControlPr xmlns="http://schemas.microsoft.com/office/spreadsheetml/2009/9/main" objectType="Button" lockText="1"/>
</file>

<file path=xl/ctrlProps/ctrlProp1393.xml><?xml version="1.0" encoding="utf-8"?>
<formControlPr xmlns="http://schemas.microsoft.com/office/spreadsheetml/2009/9/main" objectType="Button" lockText="1"/>
</file>

<file path=xl/ctrlProps/ctrlProp1394.xml><?xml version="1.0" encoding="utf-8"?>
<formControlPr xmlns="http://schemas.microsoft.com/office/spreadsheetml/2009/9/main" objectType="Button" lockText="1"/>
</file>

<file path=xl/ctrlProps/ctrlProp1395.xml><?xml version="1.0" encoding="utf-8"?>
<formControlPr xmlns="http://schemas.microsoft.com/office/spreadsheetml/2009/9/main" objectType="Button" lockText="1"/>
</file>

<file path=xl/ctrlProps/ctrlProp1396.xml><?xml version="1.0" encoding="utf-8"?>
<formControlPr xmlns="http://schemas.microsoft.com/office/spreadsheetml/2009/9/main" objectType="Button" lockText="1"/>
</file>

<file path=xl/ctrlProps/ctrlProp1397.xml><?xml version="1.0" encoding="utf-8"?>
<formControlPr xmlns="http://schemas.microsoft.com/office/spreadsheetml/2009/9/main" objectType="Button" lockText="1"/>
</file>

<file path=xl/ctrlProps/ctrlProp1398.xml><?xml version="1.0" encoding="utf-8"?>
<formControlPr xmlns="http://schemas.microsoft.com/office/spreadsheetml/2009/9/main" objectType="Button" lockText="1"/>
</file>

<file path=xl/ctrlProps/ctrlProp139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00.xml><?xml version="1.0" encoding="utf-8"?>
<formControlPr xmlns="http://schemas.microsoft.com/office/spreadsheetml/2009/9/main" objectType="Button" lockText="1"/>
</file>

<file path=xl/ctrlProps/ctrlProp1401.xml><?xml version="1.0" encoding="utf-8"?>
<formControlPr xmlns="http://schemas.microsoft.com/office/spreadsheetml/2009/9/main" objectType="Button" lockText="1"/>
</file>

<file path=xl/ctrlProps/ctrlProp1402.xml><?xml version="1.0" encoding="utf-8"?>
<formControlPr xmlns="http://schemas.microsoft.com/office/spreadsheetml/2009/9/main" objectType="Button" lockText="1"/>
</file>

<file path=xl/ctrlProps/ctrlProp1403.xml><?xml version="1.0" encoding="utf-8"?>
<formControlPr xmlns="http://schemas.microsoft.com/office/spreadsheetml/2009/9/main" objectType="Button" lockText="1"/>
</file>

<file path=xl/ctrlProps/ctrlProp1404.xml><?xml version="1.0" encoding="utf-8"?>
<formControlPr xmlns="http://schemas.microsoft.com/office/spreadsheetml/2009/9/main" objectType="Button" lockText="1"/>
</file>

<file path=xl/ctrlProps/ctrlProp1405.xml><?xml version="1.0" encoding="utf-8"?>
<formControlPr xmlns="http://schemas.microsoft.com/office/spreadsheetml/2009/9/main" objectType="Button" lockText="1"/>
</file>

<file path=xl/ctrlProps/ctrlProp1406.xml><?xml version="1.0" encoding="utf-8"?>
<formControlPr xmlns="http://schemas.microsoft.com/office/spreadsheetml/2009/9/main" objectType="Button" lockText="1"/>
</file>

<file path=xl/ctrlProps/ctrlProp1407.xml><?xml version="1.0" encoding="utf-8"?>
<formControlPr xmlns="http://schemas.microsoft.com/office/spreadsheetml/2009/9/main" objectType="Button" lockText="1"/>
</file>

<file path=xl/ctrlProps/ctrlProp1408.xml><?xml version="1.0" encoding="utf-8"?>
<formControlPr xmlns="http://schemas.microsoft.com/office/spreadsheetml/2009/9/main" objectType="Button" lockText="1"/>
</file>

<file path=xl/ctrlProps/ctrlProp1409.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10.xml><?xml version="1.0" encoding="utf-8"?>
<formControlPr xmlns="http://schemas.microsoft.com/office/spreadsheetml/2009/9/main" objectType="Button" lockText="1"/>
</file>

<file path=xl/ctrlProps/ctrlProp1411.xml><?xml version="1.0" encoding="utf-8"?>
<formControlPr xmlns="http://schemas.microsoft.com/office/spreadsheetml/2009/9/main" objectType="Button" lockText="1"/>
</file>

<file path=xl/ctrlProps/ctrlProp1412.xml><?xml version="1.0" encoding="utf-8"?>
<formControlPr xmlns="http://schemas.microsoft.com/office/spreadsheetml/2009/9/main" objectType="Button" lockText="1"/>
</file>

<file path=xl/ctrlProps/ctrlProp1413.xml><?xml version="1.0" encoding="utf-8"?>
<formControlPr xmlns="http://schemas.microsoft.com/office/spreadsheetml/2009/9/main" objectType="Button" lockText="1"/>
</file>

<file path=xl/ctrlProps/ctrlProp1414.xml><?xml version="1.0" encoding="utf-8"?>
<formControlPr xmlns="http://schemas.microsoft.com/office/spreadsheetml/2009/9/main" objectType="Button" lockText="1"/>
</file>

<file path=xl/ctrlProps/ctrlProp1415.xml><?xml version="1.0" encoding="utf-8"?>
<formControlPr xmlns="http://schemas.microsoft.com/office/spreadsheetml/2009/9/main" objectType="Button" lockText="1"/>
</file>

<file path=xl/ctrlProps/ctrlProp1416.xml><?xml version="1.0" encoding="utf-8"?>
<formControlPr xmlns="http://schemas.microsoft.com/office/spreadsheetml/2009/9/main" objectType="Button" lockText="1"/>
</file>

<file path=xl/ctrlProps/ctrlProp1417.xml><?xml version="1.0" encoding="utf-8"?>
<formControlPr xmlns="http://schemas.microsoft.com/office/spreadsheetml/2009/9/main" objectType="Button" lockText="1"/>
</file>

<file path=xl/ctrlProps/ctrlProp1418.xml><?xml version="1.0" encoding="utf-8"?>
<formControlPr xmlns="http://schemas.microsoft.com/office/spreadsheetml/2009/9/main" objectType="Button" lockText="1"/>
</file>

<file path=xl/ctrlProps/ctrlProp1419.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20.xml><?xml version="1.0" encoding="utf-8"?>
<formControlPr xmlns="http://schemas.microsoft.com/office/spreadsheetml/2009/9/main" objectType="Button" lockText="1"/>
</file>

<file path=xl/ctrlProps/ctrlProp1421.xml><?xml version="1.0" encoding="utf-8"?>
<formControlPr xmlns="http://schemas.microsoft.com/office/spreadsheetml/2009/9/main" objectType="Button" lockText="1"/>
</file>

<file path=xl/ctrlProps/ctrlProp1422.xml><?xml version="1.0" encoding="utf-8"?>
<formControlPr xmlns="http://schemas.microsoft.com/office/spreadsheetml/2009/9/main" objectType="Button" lockText="1"/>
</file>

<file path=xl/ctrlProps/ctrlProp1423.xml><?xml version="1.0" encoding="utf-8"?>
<formControlPr xmlns="http://schemas.microsoft.com/office/spreadsheetml/2009/9/main" objectType="Button" lockText="1"/>
</file>

<file path=xl/ctrlProps/ctrlProp1424.xml><?xml version="1.0" encoding="utf-8"?>
<formControlPr xmlns="http://schemas.microsoft.com/office/spreadsheetml/2009/9/main" objectType="Button" lockText="1"/>
</file>

<file path=xl/ctrlProps/ctrlProp1425.xml><?xml version="1.0" encoding="utf-8"?>
<formControlPr xmlns="http://schemas.microsoft.com/office/spreadsheetml/2009/9/main" objectType="Button" lockText="1"/>
</file>

<file path=xl/ctrlProps/ctrlProp1426.xml><?xml version="1.0" encoding="utf-8"?>
<formControlPr xmlns="http://schemas.microsoft.com/office/spreadsheetml/2009/9/main" objectType="Button" lockText="1"/>
</file>

<file path=xl/ctrlProps/ctrlProp1427.xml><?xml version="1.0" encoding="utf-8"?>
<formControlPr xmlns="http://schemas.microsoft.com/office/spreadsheetml/2009/9/main" objectType="Button" lockText="1"/>
</file>

<file path=xl/ctrlProps/ctrlProp1428.xml><?xml version="1.0" encoding="utf-8"?>
<formControlPr xmlns="http://schemas.microsoft.com/office/spreadsheetml/2009/9/main" objectType="Button" lockText="1"/>
</file>

<file path=xl/ctrlProps/ctrlProp1429.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30.xml><?xml version="1.0" encoding="utf-8"?>
<formControlPr xmlns="http://schemas.microsoft.com/office/spreadsheetml/2009/9/main" objectType="Button" lockText="1"/>
</file>

<file path=xl/ctrlProps/ctrlProp1431.xml><?xml version="1.0" encoding="utf-8"?>
<formControlPr xmlns="http://schemas.microsoft.com/office/spreadsheetml/2009/9/main" objectType="Button" lockText="1"/>
</file>

<file path=xl/ctrlProps/ctrlProp1432.xml><?xml version="1.0" encoding="utf-8"?>
<formControlPr xmlns="http://schemas.microsoft.com/office/spreadsheetml/2009/9/main" objectType="Button" lockText="1"/>
</file>

<file path=xl/ctrlProps/ctrlProp1433.xml><?xml version="1.0" encoding="utf-8"?>
<formControlPr xmlns="http://schemas.microsoft.com/office/spreadsheetml/2009/9/main" objectType="Button" lockText="1"/>
</file>

<file path=xl/ctrlProps/ctrlProp1434.xml><?xml version="1.0" encoding="utf-8"?>
<formControlPr xmlns="http://schemas.microsoft.com/office/spreadsheetml/2009/9/main" objectType="Button" lockText="1"/>
</file>

<file path=xl/ctrlProps/ctrlProp1435.xml><?xml version="1.0" encoding="utf-8"?>
<formControlPr xmlns="http://schemas.microsoft.com/office/spreadsheetml/2009/9/main" objectType="Button" lockText="1"/>
</file>

<file path=xl/ctrlProps/ctrlProp1436.xml><?xml version="1.0" encoding="utf-8"?>
<formControlPr xmlns="http://schemas.microsoft.com/office/spreadsheetml/2009/9/main" objectType="Button" lockText="1"/>
</file>

<file path=xl/ctrlProps/ctrlProp1437.xml><?xml version="1.0" encoding="utf-8"?>
<formControlPr xmlns="http://schemas.microsoft.com/office/spreadsheetml/2009/9/main" objectType="Button" lockText="1"/>
</file>

<file path=xl/ctrlProps/ctrlProp1438.xml><?xml version="1.0" encoding="utf-8"?>
<formControlPr xmlns="http://schemas.microsoft.com/office/spreadsheetml/2009/9/main" objectType="Button" lockText="1"/>
</file>

<file path=xl/ctrlProps/ctrlProp1439.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40.xml><?xml version="1.0" encoding="utf-8"?>
<formControlPr xmlns="http://schemas.microsoft.com/office/spreadsheetml/2009/9/main" objectType="Button" lockText="1"/>
</file>

<file path=xl/ctrlProps/ctrlProp1441.xml><?xml version="1.0" encoding="utf-8"?>
<formControlPr xmlns="http://schemas.microsoft.com/office/spreadsheetml/2009/9/main" objectType="Button" lockText="1"/>
</file>

<file path=xl/ctrlProps/ctrlProp1442.xml><?xml version="1.0" encoding="utf-8"?>
<formControlPr xmlns="http://schemas.microsoft.com/office/spreadsheetml/2009/9/main" objectType="Button" lockText="1"/>
</file>

<file path=xl/ctrlProps/ctrlProp1443.xml><?xml version="1.0" encoding="utf-8"?>
<formControlPr xmlns="http://schemas.microsoft.com/office/spreadsheetml/2009/9/main" objectType="Button" lockText="1"/>
</file>

<file path=xl/ctrlProps/ctrlProp1444.xml><?xml version="1.0" encoding="utf-8"?>
<formControlPr xmlns="http://schemas.microsoft.com/office/spreadsheetml/2009/9/main" objectType="Button" lockText="1"/>
</file>

<file path=xl/ctrlProps/ctrlProp1445.xml><?xml version="1.0" encoding="utf-8"?>
<formControlPr xmlns="http://schemas.microsoft.com/office/spreadsheetml/2009/9/main" objectType="Button" lockText="1"/>
</file>

<file path=xl/ctrlProps/ctrlProp1446.xml><?xml version="1.0" encoding="utf-8"?>
<formControlPr xmlns="http://schemas.microsoft.com/office/spreadsheetml/2009/9/main" objectType="Button" lockText="1"/>
</file>

<file path=xl/ctrlProps/ctrlProp1447.xml><?xml version="1.0" encoding="utf-8"?>
<formControlPr xmlns="http://schemas.microsoft.com/office/spreadsheetml/2009/9/main" objectType="Button" lockText="1"/>
</file>

<file path=xl/ctrlProps/ctrlProp1448.xml><?xml version="1.0" encoding="utf-8"?>
<formControlPr xmlns="http://schemas.microsoft.com/office/spreadsheetml/2009/9/main" objectType="Button" lockText="1"/>
</file>

<file path=xl/ctrlProps/ctrlProp1449.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50.xml><?xml version="1.0" encoding="utf-8"?>
<formControlPr xmlns="http://schemas.microsoft.com/office/spreadsheetml/2009/9/main" objectType="Button" lockText="1"/>
</file>

<file path=xl/ctrlProps/ctrlProp1451.xml><?xml version="1.0" encoding="utf-8"?>
<formControlPr xmlns="http://schemas.microsoft.com/office/spreadsheetml/2009/9/main" objectType="Button" lockText="1"/>
</file>

<file path=xl/ctrlProps/ctrlProp1452.xml><?xml version="1.0" encoding="utf-8"?>
<formControlPr xmlns="http://schemas.microsoft.com/office/spreadsheetml/2009/9/main" objectType="Button" lockText="1"/>
</file>

<file path=xl/ctrlProps/ctrlProp1453.xml><?xml version="1.0" encoding="utf-8"?>
<formControlPr xmlns="http://schemas.microsoft.com/office/spreadsheetml/2009/9/main" objectType="Button" lockText="1"/>
</file>

<file path=xl/ctrlProps/ctrlProp1454.xml><?xml version="1.0" encoding="utf-8"?>
<formControlPr xmlns="http://schemas.microsoft.com/office/spreadsheetml/2009/9/main" objectType="Button" lockText="1"/>
</file>

<file path=xl/ctrlProps/ctrlProp1455.xml><?xml version="1.0" encoding="utf-8"?>
<formControlPr xmlns="http://schemas.microsoft.com/office/spreadsheetml/2009/9/main" objectType="Button" lockText="1"/>
</file>

<file path=xl/ctrlProps/ctrlProp1456.xml><?xml version="1.0" encoding="utf-8"?>
<formControlPr xmlns="http://schemas.microsoft.com/office/spreadsheetml/2009/9/main" objectType="Button" lockText="1"/>
</file>

<file path=xl/ctrlProps/ctrlProp1457.xml><?xml version="1.0" encoding="utf-8"?>
<formControlPr xmlns="http://schemas.microsoft.com/office/spreadsheetml/2009/9/main" objectType="Button" lockText="1"/>
</file>

<file path=xl/ctrlProps/ctrlProp1458.xml><?xml version="1.0" encoding="utf-8"?>
<formControlPr xmlns="http://schemas.microsoft.com/office/spreadsheetml/2009/9/main" objectType="Button" lockText="1"/>
</file>

<file path=xl/ctrlProps/ctrlProp1459.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60.xml><?xml version="1.0" encoding="utf-8"?>
<formControlPr xmlns="http://schemas.microsoft.com/office/spreadsheetml/2009/9/main" objectType="Button" lockText="1"/>
</file>

<file path=xl/ctrlProps/ctrlProp1461.xml><?xml version="1.0" encoding="utf-8"?>
<formControlPr xmlns="http://schemas.microsoft.com/office/spreadsheetml/2009/9/main" objectType="Button" lockText="1"/>
</file>

<file path=xl/ctrlProps/ctrlProp1462.xml><?xml version="1.0" encoding="utf-8"?>
<formControlPr xmlns="http://schemas.microsoft.com/office/spreadsheetml/2009/9/main" objectType="Button" lockText="1"/>
</file>

<file path=xl/ctrlProps/ctrlProp1463.xml><?xml version="1.0" encoding="utf-8"?>
<formControlPr xmlns="http://schemas.microsoft.com/office/spreadsheetml/2009/9/main" objectType="Button" lockText="1"/>
</file>

<file path=xl/ctrlProps/ctrlProp1464.xml><?xml version="1.0" encoding="utf-8"?>
<formControlPr xmlns="http://schemas.microsoft.com/office/spreadsheetml/2009/9/main" objectType="Button" lockText="1"/>
</file>

<file path=xl/ctrlProps/ctrlProp1465.xml><?xml version="1.0" encoding="utf-8"?>
<formControlPr xmlns="http://schemas.microsoft.com/office/spreadsheetml/2009/9/main" objectType="Button" lockText="1"/>
</file>

<file path=xl/ctrlProps/ctrlProp1466.xml><?xml version="1.0" encoding="utf-8"?>
<formControlPr xmlns="http://schemas.microsoft.com/office/spreadsheetml/2009/9/main" objectType="Button" lockText="1"/>
</file>

<file path=xl/ctrlProps/ctrlProp1467.xml><?xml version="1.0" encoding="utf-8"?>
<formControlPr xmlns="http://schemas.microsoft.com/office/spreadsheetml/2009/9/main" objectType="Button" lockText="1"/>
</file>

<file path=xl/ctrlProps/ctrlProp1468.xml><?xml version="1.0" encoding="utf-8"?>
<formControlPr xmlns="http://schemas.microsoft.com/office/spreadsheetml/2009/9/main" objectType="Button" lockText="1"/>
</file>

<file path=xl/ctrlProps/ctrlProp1469.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70.xml><?xml version="1.0" encoding="utf-8"?>
<formControlPr xmlns="http://schemas.microsoft.com/office/spreadsheetml/2009/9/main" objectType="Button" lockText="1"/>
</file>

<file path=xl/ctrlProps/ctrlProp1471.xml><?xml version="1.0" encoding="utf-8"?>
<formControlPr xmlns="http://schemas.microsoft.com/office/spreadsheetml/2009/9/main" objectType="Button" lockText="1"/>
</file>

<file path=xl/ctrlProps/ctrlProp1472.xml><?xml version="1.0" encoding="utf-8"?>
<formControlPr xmlns="http://schemas.microsoft.com/office/spreadsheetml/2009/9/main" objectType="Button" lockText="1"/>
</file>

<file path=xl/ctrlProps/ctrlProp1473.xml><?xml version="1.0" encoding="utf-8"?>
<formControlPr xmlns="http://schemas.microsoft.com/office/spreadsheetml/2009/9/main" objectType="Button" lockText="1"/>
</file>

<file path=xl/ctrlProps/ctrlProp1474.xml><?xml version="1.0" encoding="utf-8"?>
<formControlPr xmlns="http://schemas.microsoft.com/office/spreadsheetml/2009/9/main" objectType="Button" lockText="1"/>
</file>

<file path=xl/ctrlProps/ctrlProp1475.xml><?xml version="1.0" encoding="utf-8"?>
<formControlPr xmlns="http://schemas.microsoft.com/office/spreadsheetml/2009/9/main" objectType="Button" lockText="1"/>
</file>

<file path=xl/ctrlProps/ctrlProp1476.xml><?xml version="1.0" encoding="utf-8"?>
<formControlPr xmlns="http://schemas.microsoft.com/office/spreadsheetml/2009/9/main" objectType="Button" lockText="1"/>
</file>

<file path=xl/ctrlProps/ctrlProp1477.xml><?xml version="1.0" encoding="utf-8"?>
<formControlPr xmlns="http://schemas.microsoft.com/office/spreadsheetml/2009/9/main" objectType="Button" lockText="1"/>
</file>

<file path=xl/ctrlProps/ctrlProp1478.xml><?xml version="1.0" encoding="utf-8"?>
<formControlPr xmlns="http://schemas.microsoft.com/office/spreadsheetml/2009/9/main" objectType="Button" lockText="1"/>
</file>

<file path=xl/ctrlProps/ctrlProp1479.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80.xml><?xml version="1.0" encoding="utf-8"?>
<formControlPr xmlns="http://schemas.microsoft.com/office/spreadsheetml/2009/9/main" objectType="Button" lockText="1"/>
</file>

<file path=xl/ctrlProps/ctrlProp1481.xml><?xml version="1.0" encoding="utf-8"?>
<formControlPr xmlns="http://schemas.microsoft.com/office/spreadsheetml/2009/9/main" objectType="Button" lockText="1"/>
</file>

<file path=xl/ctrlProps/ctrlProp1482.xml><?xml version="1.0" encoding="utf-8"?>
<formControlPr xmlns="http://schemas.microsoft.com/office/spreadsheetml/2009/9/main" objectType="Button" lockText="1"/>
</file>

<file path=xl/ctrlProps/ctrlProp1483.xml><?xml version="1.0" encoding="utf-8"?>
<formControlPr xmlns="http://schemas.microsoft.com/office/spreadsheetml/2009/9/main" objectType="Button" lockText="1"/>
</file>

<file path=xl/ctrlProps/ctrlProp1484.xml><?xml version="1.0" encoding="utf-8"?>
<formControlPr xmlns="http://schemas.microsoft.com/office/spreadsheetml/2009/9/main" objectType="Button" lockText="1"/>
</file>

<file path=xl/ctrlProps/ctrlProp1485.xml><?xml version="1.0" encoding="utf-8"?>
<formControlPr xmlns="http://schemas.microsoft.com/office/spreadsheetml/2009/9/main" objectType="Button" lockText="1"/>
</file>

<file path=xl/ctrlProps/ctrlProp1486.xml><?xml version="1.0" encoding="utf-8"?>
<formControlPr xmlns="http://schemas.microsoft.com/office/spreadsheetml/2009/9/main" objectType="Button" lockText="1"/>
</file>

<file path=xl/ctrlProps/ctrlProp1487.xml><?xml version="1.0" encoding="utf-8"?>
<formControlPr xmlns="http://schemas.microsoft.com/office/spreadsheetml/2009/9/main" objectType="Button" lockText="1"/>
</file>

<file path=xl/ctrlProps/ctrlProp1488.xml><?xml version="1.0" encoding="utf-8"?>
<formControlPr xmlns="http://schemas.microsoft.com/office/spreadsheetml/2009/9/main" objectType="Button" lockText="1"/>
</file>

<file path=xl/ctrlProps/ctrlProp1489.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490.xml><?xml version="1.0" encoding="utf-8"?>
<formControlPr xmlns="http://schemas.microsoft.com/office/spreadsheetml/2009/9/main" objectType="Button" lockText="1"/>
</file>

<file path=xl/ctrlProps/ctrlProp1491.xml><?xml version="1.0" encoding="utf-8"?>
<formControlPr xmlns="http://schemas.microsoft.com/office/spreadsheetml/2009/9/main" objectType="Button" lockText="1"/>
</file>

<file path=xl/ctrlProps/ctrlProp1492.xml><?xml version="1.0" encoding="utf-8"?>
<formControlPr xmlns="http://schemas.microsoft.com/office/spreadsheetml/2009/9/main" objectType="Button" lockText="1"/>
</file>

<file path=xl/ctrlProps/ctrlProp1493.xml><?xml version="1.0" encoding="utf-8"?>
<formControlPr xmlns="http://schemas.microsoft.com/office/spreadsheetml/2009/9/main" objectType="Button" lockText="1"/>
</file>

<file path=xl/ctrlProps/ctrlProp1494.xml><?xml version="1.0" encoding="utf-8"?>
<formControlPr xmlns="http://schemas.microsoft.com/office/spreadsheetml/2009/9/main" objectType="Button" lockText="1"/>
</file>

<file path=xl/ctrlProps/ctrlProp1495.xml><?xml version="1.0" encoding="utf-8"?>
<formControlPr xmlns="http://schemas.microsoft.com/office/spreadsheetml/2009/9/main" objectType="Button" lockText="1"/>
</file>

<file path=xl/ctrlProps/ctrlProp1496.xml><?xml version="1.0" encoding="utf-8"?>
<formControlPr xmlns="http://schemas.microsoft.com/office/spreadsheetml/2009/9/main" objectType="Button" lockText="1"/>
</file>

<file path=xl/ctrlProps/ctrlProp1497.xml><?xml version="1.0" encoding="utf-8"?>
<formControlPr xmlns="http://schemas.microsoft.com/office/spreadsheetml/2009/9/main" objectType="Button" lockText="1"/>
</file>

<file path=xl/ctrlProps/ctrlProp1498.xml><?xml version="1.0" encoding="utf-8"?>
<formControlPr xmlns="http://schemas.microsoft.com/office/spreadsheetml/2009/9/main" objectType="Button" lockText="1"/>
</file>

<file path=xl/ctrlProps/ctrlProp149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00.xml><?xml version="1.0" encoding="utf-8"?>
<formControlPr xmlns="http://schemas.microsoft.com/office/spreadsheetml/2009/9/main" objectType="Button" lockText="1"/>
</file>

<file path=xl/ctrlProps/ctrlProp1501.xml><?xml version="1.0" encoding="utf-8"?>
<formControlPr xmlns="http://schemas.microsoft.com/office/spreadsheetml/2009/9/main" objectType="Button" lockText="1"/>
</file>

<file path=xl/ctrlProps/ctrlProp1502.xml><?xml version="1.0" encoding="utf-8"?>
<formControlPr xmlns="http://schemas.microsoft.com/office/spreadsheetml/2009/9/main" objectType="Button" lockText="1"/>
</file>

<file path=xl/ctrlProps/ctrlProp1503.xml><?xml version="1.0" encoding="utf-8"?>
<formControlPr xmlns="http://schemas.microsoft.com/office/spreadsheetml/2009/9/main" objectType="Button" lockText="1"/>
</file>

<file path=xl/ctrlProps/ctrlProp1504.xml><?xml version="1.0" encoding="utf-8"?>
<formControlPr xmlns="http://schemas.microsoft.com/office/spreadsheetml/2009/9/main" objectType="Button" lockText="1"/>
</file>

<file path=xl/ctrlProps/ctrlProp1505.xml><?xml version="1.0" encoding="utf-8"?>
<formControlPr xmlns="http://schemas.microsoft.com/office/spreadsheetml/2009/9/main" objectType="Button" lockText="1"/>
</file>

<file path=xl/ctrlProps/ctrlProp1506.xml><?xml version="1.0" encoding="utf-8"?>
<formControlPr xmlns="http://schemas.microsoft.com/office/spreadsheetml/2009/9/main" objectType="Button" lockText="1"/>
</file>

<file path=xl/ctrlProps/ctrlProp1507.xml><?xml version="1.0" encoding="utf-8"?>
<formControlPr xmlns="http://schemas.microsoft.com/office/spreadsheetml/2009/9/main" objectType="Button" lockText="1"/>
</file>

<file path=xl/ctrlProps/ctrlProp1508.xml><?xml version="1.0" encoding="utf-8"?>
<formControlPr xmlns="http://schemas.microsoft.com/office/spreadsheetml/2009/9/main" objectType="Button" lockText="1"/>
</file>

<file path=xl/ctrlProps/ctrlProp1509.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10.xml><?xml version="1.0" encoding="utf-8"?>
<formControlPr xmlns="http://schemas.microsoft.com/office/spreadsheetml/2009/9/main" objectType="Button" lockText="1"/>
</file>

<file path=xl/ctrlProps/ctrlProp1511.xml><?xml version="1.0" encoding="utf-8"?>
<formControlPr xmlns="http://schemas.microsoft.com/office/spreadsheetml/2009/9/main" objectType="Button" lockText="1"/>
</file>

<file path=xl/ctrlProps/ctrlProp1512.xml><?xml version="1.0" encoding="utf-8"?>
<formControlPr xmlns="http://schemas.microsoft.com/office/spreadsheetml/2009/9/main" objectType="Button" lockText="1"/>
</file>

<file path=xl/ctrlProps/ctrlProp1513.xml><?xml version="1.0" encoding="utf-8"?>
<formControlPr xmlns="http://schemas.microsoft.com/office/spreadsheetml/2009/9/main" objectType="Button" lockText="1"/>
</file>

<file path=xl/ctrlProps/ctrlProp1514.xml><?xml version="1.0" encoding="utf-8"?>
<formControlPr xmlns="http://schemas.microsoft.com/office/spreadsheetml/2009/9/main" objectType="Button" lockText="1"/>
</file>

<file path=xl/ctrlProps/ctrlProp1515.xml><?xml version="1.0" encoding="utf-8"?>
<formControlPr xmlns="http://schemas.microsoft.com/office/spreadsheetml/2009/9/main" objectType="Button" lockText="1"/>
</file>

<file path=xl/ctrlProps/ctrlProp1516.xml><?xml version="1.0" encoding="utf-8"?>
<formControlPr xmlns="http://schemas.microsoft.com/office/spreadsheetml/2009/9/main" objectType="Button" lockText="1"/>
</file>

<file path=xl/ctrlProps/ctrlProp1517.xml><?xml version="1.0" encoding="utf-8"?>
<formControlPr xmlns="http://schemas.microsoft.com/office/spreadsheetml/2009/9/main" objectType="Button" lockText="1"/>
</file>

<file path=xl/ctrlProps/ctrlProp1518.xml><?xml version="1.0" encoding="utf-8"?>
<formControlPr xmlns="http://schemas.microsoft.com/office/spreadsheetml/2009/9/main" objectType="Button" lockText="1"/>
</file>

<file path=xl/ctrlProps/ctrlProp1519.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20.xml><?xml version="1.0" encoding="utf-8"?>
<formControlPr xmlns="http://schemas.microsoft.com/office/spreadsheetml/2009/9/main" objectType="Button" lockText="1"/>
</file>

<file path=xl/ctrlProps/ctrlProp1521.xml><?xml version="1.0" encoding="utf-8"?>
<formControlPr xmlns="http://schemas.microsoft.com/office/spreadsheetml/2009/9/main" objectType="Button" lockText="1"/>
</file>

<file path=xl/ctrlProps/ctrlProp1522.xml><?xml version="1.0" encoding="utf-8"?>
<formControlPr xmlns="http://schemas.microsoft.com/office/spreadsheetml/2009/9/main" objectType="Button" lockText="1"/>
</file>

<file path=xl/ctrlProps/ctrlProp1523.xml><?xml version="1.0" encoding="utf-8"?>
<formControlPr xmlns="http://schemas.microsoft.com/office/spreadsheetml/2009/9/main" objectType="Button" lockText="1"/>
</file>

<file path=xl/ctrlProps/ctrlProp1524.xml><?xml version="1.0" encoding="utf-8"?>
<formControlPr xmlns="http://schemas.microsoft.com/office/spreadsheetml/2009/9/main" objectType="Button" lockText="1"/>
</file>

<file path=xl/ctrlProps/ctrlProp1525.xml><?xml version="1.0" encoding="utf-8"?>
<formControlPr xmlns="http://schemas.microsoft.com/office/spreadsheetml/2009/9/main" objectType="Button" lockText="1"/>
</file>

<file path=xl/ctrlProps/ctrlProp1526.xml><?xml version="1.0" encoding="utf-8"?>
<formControlPr xmlns="http://schemas.microsoft.com/office/spreadsheetml/2009/9/main" objectType="Button" lockText="1"/>
</file>

<file path=xl/ctrlProps/ctrlProp1527.xml><?xml version="1.0" encoding="utf-8"?>
<formControlPr xmlns="http://schemas.microsoft.com/office/spreadsheetml/2009/9/main" objectType="Button" lockText="1"/>
</file>

<file path=xl/ctrlProps/ctrlProp1528.xml><?xml version="1.0" encoding="utf-8"?>
<formControlPr xmlns="http://schemas.microsoft.com/office/spreadsheetml/2009/9/main" objectType="Button" lockText="1"/>
</file>

<file path=xl/ctrlProps/ctrlProp1529.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30.xml><?xml version="1.0" encoding="utf-8"?>
<formControlPr xmlns="http://schemas.microsoft.com/office/spreadsheetml/2009/9/main" objectType="Button" lockText="1"/>
</file>

<file path=xl/ctrlProps/ctrlProp1531.xml><?xml version="1.0" encoding="utf-8"?>
<formControlPr xmlns="http://schemas.microsoft.com/office/spreadsheetml/2009/9/main" objectType="Button" lockText="1"/>
</file>

<file path=xl/ctrlProps/ctrlProp1532.xml><?xml version="1.0" encoding="utf-8"?>
<formControlPr xmlns="http://schemas.microsoft.com/office/spreadsheetml/2009/9/main" objectType="Button" lockText="1"/>
</file>

<file path=xl/ctrlProps/ctrlProp1533.xml><?xml version="1.0" encoding="utf-8"?>
<formControlPr xmlns="http://schemas.microsoft.com/office/spreadsheetml/2009/9/main" objectType="Button" lockText="1"/>
</file>

<file path=xl/ctrlProps/ctrlProp1534.xml><?xml version="1.0" encoding="utf-8"?>
<formControlPr xmlns="http://schemas.microsoft.com/office/spreadsheetml/2009/9/main" objectType="Button" lockText="1"/>
</file>

<file path=xl/ctrlProps/ctrlProp1535.xml><?xml version="1.0" encoding="utf-8"?>
<formControlPr xmlns="http://schemas.microsoft.com/office/spreadsheetml/2009/9/main" objectType="Button" lockText="1"/>
</file>

<file path=xl/ctrlProps/ctrlProp1536.xml><?xml version="1.0" encoding="utf-8"?>
<formControlPr xmlns="http://schemas.microsoft.com/office/spreadsheetml/2009/9/main" objectType="Button" lockText="1"/>
</file>

<file path=xl/ctrlProps/ctrlProp1537.xml><?xml version="1.0" encoding="utf-8"?>
<formControlPr xmlns="http://schemas.microsoft.com/office/spreadsheetml/2009/9/main" objectType="Button" lockText="1"/>
</file>

<file path=xl/ctrlProps/ctrlProp1538.xml><?xml version="1.0" encoding="utf-8"?>
<formControlPr xmlns="http://schemas.microsoft.com/office/spreadsheetml/2009/9/main" objectType="Button" lockText="1"/>
</file>

<file path=xl/ctrlProps/ctrlProp1539.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40.xml><?xml version="1.0" encoding="utf-8"?>
<formControlPr xmlns="http://schemas.microsoft.com/office/spreadsheetml/2009/9/main" objectType="Button" lockText="1"/>
</file>

<file path=xl/ctrlProps/ctrlProp1541.xml><?xml version="1.0" encoding="utf-8"?>
<formControlPr xmlns="http://schemas.microsoft.com/office/spreadsheetml/2009/9/main" objectType="Button" lockText="1"/>
</file>

<file path=xl/ctrlProps/ctrlProp1542.xml><?xml version="1.0" encoding="utf-8"?>
<formControlPr xmlns="http://schemas.microsoft.com/office/spreadsheetml/2009/9/main" objectType="Button" lockText="1"/>
</file>

<file path=xl/ctrlProps/ctrlProp1543.xml><?xml version="1.0" encoding="utf-8"?>
<formControlPr xmlns="http://schemas.microsoft.com/office/spreadsheetml/2009/9/main" objectType="Button" lockText="1"/>
</file>

<file path=xl/ctrlProps/ctrlProp1544.xml><?xml version="1.0" encoding="utf-8"?>
<formControlPr xmlns="http://schemas.microsoft.com/office/spreadsheetml/2009/9/main" objectType="Button" lockText="1"/>
</file>

<file path=xl/ctrlProps/ctrlProp1545.xml><?xml version="1.0" encoding="utf-8"?>
<formControlPr xmlns="http://schemas.microsoft.com/office/spreadsheetml/2009/9/main" objectType="Button" lockText="1"/>
</file>

<file path=xl/ctrlProps/ctrlProp1546.xml><?xml version="1.0" encoding="utf-8"?>
<formControlPr xmlns="http://schemas.microsoft.com/office/spreadsheetml/2009/9/main" objectType="Button" lockText="1"/>
</file>

<file path=xl/ctrlProps/ctrlProp1547.xml><?xml version="1.0" encoding="utf-8"?>
<formControlPr xmlns="http://schemas.microsoft.com/office/spreadsheetml/2009/9/main" objectType="Button" lockText="1"/>
</file>

<file path=xl/ctrlProps/ctrlProp1548.xml><?xml version="1.0" encoding="utf-8"?>
<formControlPr xmlns="http://schemas.microsoft.com/office/spreadsheetml/2009/9/main" objectType="Button" lockText="1"/>
</file>

<file path=xl/ctrlProps/ctrlProp1549.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50.xml><?xml version="1.0" encoding="utf-8"?>
<formControlPr xmlns="http://schemas.microsoft.com/office/spreadsheetml/2009/9/main" objectType="Button" lockText="1"/>
</file>

<file path=xl/ctrlProps/ctrlProp1551.xml><?xml version="1.0" encoding="utf-8"?>
<formControlPr xmlns="http://schemas.microsoft.com/office/spreadsheetml/2009/9/main" objectType="Button" lockText="1"/>
</file>

<file path=xl/ctrlProps/ctrlProp1552.xml><?xml version="1.0" encoding="utf-8"?>
<formControlPr xmlns="http://schemas.microsoft.com/office/spreadsheetml/2009/9/main" objectType="Button" lockText="1"/>
</file>

<file path=xl/ctrlProps/ctrlProp1553.xml><?xml version="1.0" encoding="utf-8"?>
<formControlPr xmlns="http://schemas.microsoft.com/office/spreadsheetml/2009/9/main" objectType="Button" lockText="1"/>
</file>

<file path=xl/ctrlProps/ctrlProp1554.xml><?xml version="1.0" encoding="utf-8"?>
<formControlPr xmlns="http://schemas.microsoft.com/office/spreadsheetml/2009/9/main" objectType="Button" lockText="1"/>
</file>

<file path=xl/ctrlProps/ctrlProp1555.xml><?xml version="1.0" encoding="utf-8"?>
<formControlPr xmlns="http://schemas.microsoft.com/office/spreadsheetml/2009/9/main" objectType="Button" lockText="1"/>
</file>

<file path=xl/ctrlProps/ctrlProp1556.xml><?xml version="1.0" encoding="utf-8"?>
<formControlPr xmlns="http://schemas.microsoft.com/office/spreadsheetml/2009/9/main" objectType="Button" lockText="1"/>
</file>

<file path=xl/ctrlProps/ctrlProp1557.xml><?xml version="1.0" encoding="utf-8"?>
<formControlPr xmlns="http://schemas.microsoft.com/office/spreadsheetml/2009/9/main" objectType="Button" lockText="1"/>
</file>

<file path=xl/ctrlProps/ctrlProp1558.xml><?xml version="1.0" encoding="utf-8"?>
<formControlPr xmlns="http://schemas.microsoft.com/office/spreadsheetml/2009/9/main" objectType="Button" lockText="1"/>
</file>

<file path=xl/ctrlProps/ctrlProp1559.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60.xml><?xml version="1.0" encoding="utf-8"?>
<formControlPr xmlns="http://schemas.microsoft.com/office/spreadsheetml/2009/9/main" objectType="Button" lockText="1"/>
</file>

<file path=xl/ctrlProps/ctrlProp1561.xml><?xml version="1.0" encoding="utf-8"?>
<formControlPr xmlns="http://schemas.microsoft.com/office/spreadsheetml/2009/9/main" objectType="Button" lockText="1"/>
</file>

<file path=xl/ctrlProps/ctrlProp1562.xml><?xml version="1.0" encoding="utf-8"?>
<formControlPr xmlns="http://schemas.microsoft.com/office/spreadsheetml/2009/9/main" objectType="Button" lockText="1"/>
</file>

<file path=xl/ctrlProps/ctrlProp1563.xml><?xml version="1.0" encoding="utf-8"?>
<formControlPr xmlns="http://schemas.microsoft.com/office/spreadsheetml/2009/9/main" objectType="Button" lockText="1"/>
</file>

<file path=xl/ctrlProps/ctrlProp1564.xml><?xml version="1.0" encoding="utf-8"?>
<formControlPr xmlns="http://schemas.microsoft.com/office/spreadsheetml/2009/9/main" objectType="Button" lockText="1"/>
</file>

<file path=xl/ctrlProps/ctrlProp1565.xml><?xml version="1.0" encoding="utf-8"?>
<formControlPr xmlns="http://schemas.microsoft.com/office/spreadsheetml/2009/9/main" objectType="Button" lockText="1"/>
</file>

<file path=xl/ctrlProps/ctrlProp1566.xml><?xml version="1.0" encoding="utf-8"?>
<formControlPr xmlns="http://schemas.microsoft.com/office/spreadsheetml/2009/9/main" objectType="Button" lockText="1"/>
</file>

<file path=xl/ctrlProps/ctrlProp1567.xml><?xml version="1.0" encoding="utf-8"?>
<formControlPr xmlns="http://schemas.microsoft.com/office/spreadsheetml/2009/9/main" objectType="Button" lockText="1"/>
</file>

<file path=xl/ctrlProps/ctrlProp1568.xml><?xml version="1.0" encoding="utf-8"?>
<formControlPr xmlns="http://schemas.microsoft.com/office/spreadsheetml/2009/9/main" objectType="Button" lockText="1"/>
</file>

<file path=xl/ctrlProps/ctrlProp1569.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70.xml><?xml version="1.0" encoding="utf-8"?>
<formControlPr xmlns="http://schemas.microsoft.com/office/spreadsheetml/2009/9/main" objectType="Button" lockText="1"/>
</file>

<file path=xl/ctrlProps/ctrlProp1571.xml><?xml version="1.0" encoding="utf-8"?>
<formControlPr xmlns="http://schemas.microsoft.com/office/spreadsheetml/2009/9/main" objectType="Button" lockText="1"/>
</file>

<file path=xl/ctrlProps/ctrlProp1572.xml><?xml version="1.0" encoding="utf-8"?>
<formControlPr xmlns="http://schemas.microsoft.com/office/spreadsheetml/2009/9/main" objectType="Button" lockText="1"/>
</file>

<file path=xl/ctrlProps/ctrlProp1573.xml><?xml version="1.0" encoding="utf-8"?>
<formControlPr xmlns="http://schemas.microsoft.com/office/spreadsheetml/2009/9/main" objectType="Button" lockText="1"/>
</file>

<file path=xl/ctrlProps/ctrlProp1574.xml><?xml version="1.0" encoding="utf-8"?>
<formControlPr xmlns="http://schemas.microsoft.com/office/spreadsheetml/2009/9/main" objectType="Button" lockText="1"/>
</file>

<file path=xl/ctrlProps/ctrlProp1575.xml><?xml version="1.0" encoding="utf-8"?>
<formControlPr xmlns="http://schemas.microsoft.com/office/spreadsheetml/2009/9/main" objectType="Button" lockText="1"/>
</file>

<file path=xl/ctrlProps/ctrlProp1576.xml><?xml version="1.0" encoding="utf-8"?>
<formControlPr xmlns="http://schemas.microsoft.com/office/spreadsheetml/2009/9/main" objectType="Button" lockText="1"/>
</file>

<file path=xl/ctrlProps/ctrlProp1577.xml><?xml version="1.0" encoding="utf-8"?>
<formControlPr xmlns="http://schemas.microsoft.com/office/spreadsheetml/2009/9/main" objectType="Button" lockText="1"/>
</file>

<file path=xl/ctrlProps/ctrlProp1578.xml><?xml version="1.0" encoding="utf-8"?>
<formControlPr xmlns="http://schemas.microsoft.com/office/spreadsheetml/2009/9/main" objectType="Button" lockText="1"/>
</file>

<file path=xl/ctrlProps/ctrlProp1579.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80.xml><?xml version="1.0" encoding="utf-8"?>
<formControlPr xmlns="http://schemas.microsoft.com/office/spreadsheetml/2009/9/main" objectType="Button" lockText="1"/>
</file>

<file path=xl/ctrlProps/ctrlProp1581.xml><?xml version="1.0" encoding="utf-8"?>
<formControlPr xmlns="http://schemas.microsoft.com/office/spreadsheetml/2009/9/main" objectType="Button" lockText="1"/>
</file>

<file path=xl/ctrlProps/ctrlProp1582.xml><?xml version="1.0" encoding="utf-8"?>
<formControlPr xmlns="http://schemas.microsoft.com/office/spreadsheetml/2009/9/main" objectType="Button" lockText="1"/>
</file>

<file path=xl/ctrlProps/ctrlProp1583.xml><?xml version="1.0" encoding="utf-8"?>
<formControlPr xmlns="http://schemas.microsoft.com/office/spreadsheetml/2009/9/main" objectType="Button" lockText="1"/>
</file>

<file path=xl/ctrlProps/ctrlProp1584.xml><?xml version="1.0" encoding="utf-8"?>
<formControlPr xmlns="http://schemas.microsoft.com/office/spreadsheetml/2009/9/main" objectType="Button" lockText="1"/>
</file>

<file path=xl/ctrlProps/ctrlProp1585.xml><?xml version="1.0" encoding="utf-8"?>
<formControlPr xmlns="http://schemas.microsoft.com/office/spreadsheetml/2009/9/main" objectType="Button" lockText="1"/>
</file>

<file path=xl/ctrlProps/ctrlProp1586.xml><?xml version="1.0" encoding="utf-8"?>
<formControlPr xmlns="http://schemas.microsoft.com/office/spreadsheetml/2009/9/main" objectType="Button" lockText="1"/>
</file>

<file path=xl/ctrlProps/ctrlProp1587.xml><?xml version="1.0" encoding="utf-8"?>
<formControlPr xmlns="http://schemas.microsoft.com/office/spreadsheetml/2009/9/main" objectType="Button" lockText="1"/>
</file>

<file path=xl/ctrlProps/ctrlProp1588.xml><?xml version="1.0" encoding="utf-8"?>
<formControlPr xmlns="http://schemas.microsoft.com/office/spreadsheetml/2009/9/main" objectType="Button" lockText="1"/>
</file>

<file path=xl/ctrlProps/ctrlProp1589.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590.xml><?xml version="1.0" encoding="utf-8"?>
<formControlPr xmlns="http://schemas.microsoft.com/office/spreadsheetml/2009/9/main" objectType="Button" lockText="1"/>
</file>

<file path=xl/ctrlProps/ctrlProp1591.xml><?xml version="1.0" encoding="utf-8"?>
<formControlPr xmlns="http://schemas.microsoft.com/office/spreadsheetml/2009/9/main" objectType="Button" lockText="1"/>
</file>

<file path=xl/ctrlProps/ctrlProp1592.xml><?xml version="1.0" encoding="utf-8"?>
<formControlPr xmlns="http://schemas.microsoft.com/office/spreadsheetml/2009/9/main" objectType="Button" lockText="1"/>
</file>

<file path=xl/ctrlProps/ctrlProp1593.xml><?xml version="1.0" encoding="utf-8"?>
<formControlPr xmlns="http://schemas.microsoft.com/office/spreadsheetml/2009/9/main" objectType="Button" lockText="1"/>
</file>

<file path=xl/ctrlProps/ctrlProp1594.xml><?xml version="1.0" encoding="utf-8"?>
<formControlPr xmlns="http://schemas.microsoft.com/office/spreadsheetml/2009/9/main" objectType="Button" lockText="1"/>
</file>

<file path=xl/ctrlProps/ctrlProp1595.xml><?xml version="1.0" encoding="utf-8"?>
<formControlPr xmlns="http://schemas.microsoft.com/office/spreadsheetml/2009/9/main" objectType="Button" lockText="1"/>
</file>

<file path=xl/ctrlProps/ctrlProp1596.xml><?xml version="1.0" encoding="utf-8"?>
<formControlPr xmlns="http://schemas.microsoft.com/office/spreadsheetml/2009/9/main" objectType="Button" lockText="1"/>
</file>

<file path=xl/ctrlProps/ctrlProp1597.xml><?xml version="1.0" encoding="utf-8"?>
<formControlPr xmlns="http://schemas.microsoft.com/office/spreadsheetml/2009/9/main" objectType="Button" lockText="1"/>
</file>

<file path=xl/ctrlProps/ctrlProp1598.xml><?xml version="1.0" encoding="utf-8"?>
<formControlPr xmlns="http://schemas.microsoft.com/office/spreadsheetml/2009/9/main" objectType="Button" lockText="1"/>
</file>

<file path=xl/ctrlProps/ctrlProp159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00.xml><?xml version="1.0" encoding="utf-8"?>
<formControlPr xmlns="http://schemas.microsoft.com/office/spreadsheetml/2009/9/main" objectType="Button" lockText="1"/>
</file>

<file path=xl/ctrlProps/ctrlProp1601.xml><?xml version="1.0" encoding="utf-8"?>
<formControlPr xmlns="http://schemas.microsoft.com/office/spreadsheetml/2009/9/main" objectType="Button" lockText="1"/>
</file>

<file path=xl/ctrlProps/ctrlProp1602.xml><?xml version="1.0" encoding="utf-8"?>
<formControlPr xmlns="http://schemas.microsoft.com/office/spreadsheetml/2009/9/main" objectType="Button" lockText="1"/>
</file>

<file path=xl/ctrlProps/ctrlProp1603.xml><?xml version="1.0" encoding="utf-8"?>
<formControlPr xmlns="http://schemas.microsoft.com/office/spreadsheetml/2009/9/main" objectType="Button" lockText="1"/>
</file>

<file path=xl/ctrlProps/ctrlProp1604.xml><?xml version="1.0" encoding="utf-8"?>
<formControlPr xmlns="http://schemas.microsoft.com/office/spreadsheetml/2009/9/main" objectType="Button" lockText="1"/>
</file>

<file path=xl/ctrlProps/ctrlProp1605.xml><?xml version="1.0" encoding="utf-8"?>
<formControlPr xmlns="http://schemas.microsoft.com/office/spreadsheetml/2009/9/main" objectType="Button" lockText="1"/>
</file>

<file path=xl/ctrlProps/ctrlProp1606.xml><?xml version="1.0" encoding="utf-8"?>
<formControlPr xmlns="http://schemas.microsoft.com/office/spreadsheetml/2009/9/main" objectType="Button" lockText="1"/>
</file>

<file path=xl/ctrlProps/ctrlProp1607.xml><?xml version="1.0" encoding="utf-8"?>
<formControlPr xmlns="http://schemas.microsoft.com/office/spreadsheetml/2009/9/main" objectType="Button" lockText="1"/>
</file>

<file path=xl/ctrlProps/ctrlProp1608.xml><?xml version="1.0" encoding="utf-8"?>
<formControlPr xmlns="http://schemas.microsoft.com/office/spreadsheetml/2009/9/main" objectType="Button" lockText="1"/>
</file>

<file path=xl/ctrlProps/ctrlProp1609.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10.xml><?xml version="1.0" encoding="utf-8"?>
<formControlPr xmlns="http://schemas.microsoft.com/office/spreadsheetml/2009/9/main" objectType="Button" lockText="1"/>
</file>

<file path=xl/ctrlProps/ctrlProp1611.xml><?xml version="1.0" encoding="utf-8"?>
<formControlPr xmlns="http://schemas.microsoft.com/office/spreadsheetml/2009/9/main" objectType="Button" lockText="1"/>
</file>

<file path=xl/ctrlProps/ctrlProp1612.xml><?xml version="1.0" encoding="utf-8"?>
<formControlPr xmlns="http://schemas.microsoft.com/office/spreadsheetml/2009/9/main" objectType="Button" lockText="1"/>
</file>

<file path=xl/ctrlProps/ctrlProp1613.xml><?xml version="1.0" encoding="utf-8"?>
<formControlPr xmlns="http://schemas.microsoft.com/office/spreadsheetml/2009/9/main" objectType="Button" lockText="1"/>
</file>

<file path=xl/ctrlProps/ctrlProp1614.xml><?xml version="1.0" encoding="utf-8"?>
<formControlPr xmlns="http://schemas.microsoft.com/office/spreadsheetml/2009/9/main" objectType="Button" lockText="1"/>
</file>

<file path=xl/ctrlProps/ctrlProp1615.xml><?xml version="1.0" encoding="utf-8"?>
<formControlPr xmlns="http://schemas.microsoft.com/office/spreadsheetml/2009/9/main" objectType="Button" lockText="1"/>
</file>

<file path=xl/ctrlProps/ctrlProp1616.xml><?xml version="1.0" encoding="utf-8"?>
<formControlPr xmlns="http://schemas.microsoft.com/office/spreadsheetml/2009/9/main" objectType="Button" lockText="1"/>
</file>

<file path=xl/ctrlProps/ctrlProp1617.xml><?xml version="1.0" encoding="utf-8"?>
<formControlPr xmlns="http://schemas.microsoft.com/office/spreadsheetml/2009/9/main" objectType="Button" lockText="1"/>
</file>

<file path=xl/ctrlProps/ctrlProp1618.xml><?xml version="1.0" encoding="utf-8"?>
<formControlPr xmlns="http://schemas.microsoft.com/office/spreadsheetml/2009/9/main" objectType="Button" lockText="1"/>
</file>

<file path=xl/ctrlProps/ctrlProp1619.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20.xml><?xml version="1.0" encoding="utf-8"?>
<formControlPr xmlns="http://schemas.microsoft.com/office/spreadsheetml/2009/9/main" objectType="Button" lockText="1"/>
</file>

<file path=xl/ctrlProps/ctrlProp1621.xml><?xml version="1.0" encoding="utf-8"?>
<formControlPr xmlns="http://schemas.microsoft.com/office/spreadsheetml/2009/9/main" objectType="Button" lockText="1"/>
</file>

<file path=xl/ctrlProps/ctrlProp1622.xml><?xml version="1.0" encoding="utf-8"?>
<formControlPr xmlns="http://schemas.microsoft.com/office/spreadsheetml/2009/9/main" objectType="Button" lockText="1"/>
</file>

<file path=xl/ctrlProps/ctrlProp1623.xml><?xml version="1.0" encoding="utf-8"?>
<formControlPr xmlns="http://schemas.microsoft.com/office/spreadsheetml/2009/9/main" objectType="Button" lockText="1"/>
</file>

<file path=xl/ctrlProps/ctrlProp1624.xml><?xml version="1.0" encoding="utf-8"?>
<formControlPr xmlns="http://schemas.microsoft.com/office/spreadsheetml/2009/9/main" objectType="Button" lockText="1"/>
</file>

<file path=xl/ctrlProps/ctrlProp1625.xml><?xml version="1.0" encoding="utf-8"?>
<formControlPr xmlns="http://schemas.microsoft.com/office/spreadsheetml/2009/9/main" objectType="Button" lockText="1"/>
</file>

<file path=xl/ctrlProps/ctrlProp1626.xml><?xml version="1.0" encoding="utf-8"?>
<formControlPr xmlns="http://schemas.microsoft.com/office/spreadsheetml/2009/9/main" objectType="Button" lockText="1"/>
</file>

<file path=xl/ctrlProps/ctrlProp1627.xml><?xml version="1.0" encoding="utf-8"?>
<formControlPr xmlns="http://schemas.microsoft.com/office/spreadsheetml/2009/9/main" objectType="Button" lockText="1"/>
</file>

<file path=xl/ctrlProps/ctrlProp1628.xml><?xml version="1.0" encoding="utf-8"?>
<formControlPr xmlns="http://schemas.microsoft.com/office/spreadsheetml/2009/9/main" objectType="Button" lockText="1"/>
</file>

<file path=xl/ctrlProps/ctrlProp1629.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30.xml><?xml version="1.0" encoding="utf-8"?>
<formControlPr xmlns="http://schemas.microsoft.com/office/spreadsheetml/2009/9/main" objectType="Button" lockText="1"/>
</file>

<file path=xl/ctrlProps/ctrlProp1631.xml><?xml version="1.0" encoding="utf-8"?>
<formControlPr xmlns="http://schemas.microsoft.com/office/spreadsheetml/2009/9/main" objectType="Button" lockText="1"/>
</file>

<file path=xl/ctrlProps/ctrlProp1632.xml><?xml version="1.0" encoding="utf-8"?>
<formControlPr xmlns="http://schemas.microsoft.com/office/spreadsheetml/2009/9/main" objectType="Button" lockText="1"/>
</file>

<file path=xl/ctrlProps/ctrlProp1633.xml><?xml version="1.0" encoding="utf-8"?>
<formControlPr xmlns="http://schemas.microsoft.com/office/spreadsheetml/2009/9/main" objectType="Button" lockText="1"/>
</file>

<file path=xl/ctrlProps/ctrlProp1634.xml><?xml version="1.0" encoding="utf-8"?>
<formControlPr xmlns="http://schemas.microsoft.com/office/spreadsheetml/2009/9/main" objectType="Button" lockText="1"/>
</file>

<file path=xl/ctrlProps/ctrlProp1635.xml><?xml version="1.0" encoding="utf-8"?>
<formControlPr xmlns="http://schemas.microsoft.com/office/spreadsheetml/2009/9/main" objectType="Button" lockText="1"/>
</file>

<file path=xl/ctrlProps/ctrlProp1636.xml><?xml version="1.0" encoding="utf-8"?>
<formControlPr xmlns="http://schemas.microsoft.com/office/spreadsheetml/2009/9/main" objectType="Button" lockText="1"/>
</file>

<file path=xl/ctrlProps/ctrlProp1637.xml><?xml version="1.0" encoding="utf-8"?>
<formControlPr xmlns="http://schemas.microsoft.com/office/spreadsheetml/2009/9/main" objectType="Button" lockText="1"/>
</file>

<file path=xl/ctrlProps/ctrlProp1638.xml><?xml version="1.0" encoding="utf-8"?>
<formControlPr xmlns="http://schemas.microsoft.com/office/spreadsheetml/2009/9/main" objectType="Button" lockText="1"/>
</file>

<file path=xl/ctrlProps/ctrlProp1639.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40.xml><?xml version="1.0" encoding="utf-8"?>
<formControlPr xmlns="http://schemas.microsoft.com/office/spreadsheetml/2009/9/main" objectType="Button" lockText="1"/>
</file>

<file path=xl/ctrlProps/ctrlProp1641.xml><?xml version="1.0" encoding="utf-8"?>
<formControlPr xmlns="http://schemas.microsoft.com/office/spreadsheetml/2009/9/main" objectType="Button" lockText="1"/>
</file>

<file path=xl/ctrlProps/ctrlProp1642.xml><?xml version="1.0" encoding="utf-8"?>
<formControlPr xmlns="http://schemas.microsoft.com/office/spreadsheetml/2009/9/main" objectType="Button" lockText="1"/>
</file>

<file path=xl/ctrlProps/ctrlProp1643.xml><?xml version="1.0" encoding="utf-8"?>
<formControlPr xmlns="http://schemas.microsoft.com/office/spreadsheetml/2009/9/main" objectType="Button" lockText="1"/>
</file>

<file path=xl/ctrlProps/ctrlProp1644.xml><?xml version="1.0" encoding="utf-8"?>
<formControlPr xmlns="http://schemas.microsoft.com/office/spreadsheetml/2009/9/main" objectType="Button" lockText="1"/>
</file>

<file path=xl/ctrlProps/ctrlProp1645.xml><?xml version="1.0" encoding="utf-8"?>
<formControlPr xmlns="http://schemas.microsoft.com/office/spreadsheetml/2009/9/main" objectType="Button" lockText="1"/>
</file>

<file path=xl/ctrlProps/ctrlProp1646.xml><?xml version="1.0" encoding="utf-8"?>
<formControlPr xmlns="http://schemas.microsoft.com/office/spreadsheetml/2009/9/main" objectType="Button" lockText="1"/>
</file>

<file path=xl/ctrlProps/ctrlProp1647.xml><?xml version="1.0" encoding="utf-8"?>
<formControlPr xmlns="http://schemas.microsoft.com/office/spreadsheetml/2009/9/main" objectType="Button" lockText="1"/>
</file>

<file path=xl/ctrlProps/ctrlProp1648.xml><?xml version="1.0" encoding="utf-8"?>
<formControlPr xmlns="http://schemas.microsoft.com/office/spreadsheetml/2009/9/main" objectType="Button" lockText="1"/>
</file>

<file path=xl/ctrlProps/ctrlProp1649.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50.xml><?xml version="1.0" encoding="utf-8"?>
<formControlPr xmlns="http://schemas.microsoft.com/office/spreadsheetml/2009/9/main" objectType="Button" lockText="1"/>
</file>

<file path=xl/ctrlProps/ctrlProp1651.xml><?xml version="1.0" encoding="utf-8"?>
<formControlPr xmlns="http://schemas.microsoft.com/office/spreadsheetml/2009/9/main" objectType="Button" lockText="1"/>
</file>

<file path=xl/ctrlProps/ctrlProp1652.xml><?xml version="1.0" encoding="utf-8"?>
<formControlPr xmlns="http://schemas.microsoft.com/office/spreadsheetml/2009/9/main" objectType="Button" lockText="1"/>
</file>

<file path=xl/ctrlProps/ctrlProp1653.xml><?xml version="1.0" encoding="utf-8"?>
<formControlPr xmlns="http://schemas.microsoft.com/office/spreadsheetml/2009/9/main" objectType="Button" lockText="1"/>
</file>

<file path=xl/ctrlProps/ctrlProp1654.xml><?xml version="1.0" encoding="utf-8"?>
<formControlPr xmlns="http://schemas.microsoft.com/office/spreadsheetml/2009/9/main" objectType="Button" lockText="1"/>
</file>

<file path=xl/ctrlProps/ctrlProp1655.xml><?xml version="1.0" encoding="utf-8"?>
<formControlPr xmlns="http://schemas.microsoft.com/office/spreadsheetml/2009/9/main" objectType="Button" lockText="1"/>
</file>

<file path=xl/ctrlProps/ctrlProp1656.xml><?xml version="1.0" encoding="utf-8"?>
<formControlPr xmlns="http://schemas.microsoft.com/office/spreadsheetml/2009/9/main" objectType="Button" lockText="1"/>
</file>

<file path=xl/ctrlProps/ctrlProp1657.xml><?xml version="1.0" encoding="utf-8"?>
<formControlPr xmlns="http://schemas.microsoft.com/office/spreadsheetml/2009/9/main" objectType="Button" lockText="1"/>
</file>

<file path=xl/ctrlProps/ctrlProp1658.xml><?xml version="1.0" encoding="utf-8"?>
<formControlPr xmlns="http://schemas.microsoft.com/office/spreadsheetml/2009/9/main" objectType="Button" lockText="1"/>
</file>

<file path=xl/ctrlProps/ctrlProp1659.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60.xml><?xml version="1.0" encoding="utf-8"?>
<formControlPr xmlns="http://schemas.microsoft.com/office/spreadsheetml/2009/9/main" objectType="Button" lockText="1"/>
</file>

<file path=xl/ctrlProps/ctrlProp1661.xml><?xml version="1.0" encoding="utf-8"?>
<formControlPr xmlns="http://schemas.microsoft.com/office/spreadsheetml/2009/9/main" objectType="Button" lockText="1"/>
</file>

<file path=xl/ctrlProps/ctrlProp1662.xml><?xml version="1.0" encoding="utf-8"?>
<formControlPr xmlns="http://schemas.microsoft.com/office/spreadsheetml/2009/9/main" objectType="Button" lockText="1"/>
</file>

<file path=xl/ctrlProps/ctrlProp1663.xml><?xml version="1.0" encoding="utf-8"?>
<formControlPr xmlns="http://schemas.microsoft.com/office/spreadsheetml/2009/9/main" objectType="Button" lockText="1"/>
</file>

<file path=xl/ctrlProps/ctrlProp1664.xml><?xml version="1.0" encoding="utf-8"?>
<formControlPr xmlns="http://schemas.microsoft.com/office/spreadsheetml/2009/9/main" objectType="Button" lockText="1"/>
</file>

<file path=xl/ctrlProps/ctrlProp1665.xml><?xml version="1.0" encoding="utf-8"?>
<formControlPr xmlns="http://schemas.microsoft.com/office/spreadsheetml/2009/9/main" objectType="Button" lockText="1"/>
</file>

<file path=xl/ctrlProps/ctrlProp1666.xml><?xml version="1.0" encoding="utf-8"?>
<formControlPr xmlns="http://schemas.microsoft.com/office/spreadsheetml/2009/9/main" objectType="Button" lockText="1"/>
</file>

<file path=xl/ctrlProps/ctrlProp1667.xml><?xml version="1.0" encoding="utf-8"?>
<formControlPr xmlns="http://schemas.microsoft.com/office/spreadsheetml/2009/9/main" objectType="Button" lockText="1"/>
</file>

<file path=xl/ctrlProps/ctrlProp1668.xml><?xml version="1.0" encoding="utf-8"?>
<formControlPr xmlns="http://schemas.microsoft.com/office/spreadsheetml/2009/9/main" objectType="Button" lockText="1"/>
</file>

<file path=xl/ctrlProps/ctrlProp1669.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70.xml><?xml version="1.0" encoding="utf-8"?>
<formControlPr xmlns="http://schemas.microsoft.com/office/spreadsheetml/2009/9/main" objectType="Button" lockText="1"/>
</file>

<file path=xl/ctrlProps/ctrlProp1671.xml><?xml version="1.0" encoding="utf-8"?>
<formControlPr xmlns="http://schemas.microsoft.com/office/spreadsheetml/2009/9/main" objectType="Button" lockText="1"/>
</file>

<file path=xl/ctrlProps/ctrlProp1672.xml><?xml version="1.0" encoding="utf-8"?>
<formControlPr xmlns="http://schemas.microsoft.com/office/spreadsheetml/2009/9/main" objectType="Button" lockText="1"/>
</file>

<file path=xl/ctrlProps/ctrlProp1673.xml><?xml version="1.0" encoding="utf-8"?>
<formControlPr xmlns="http://schemas.microsoft.com/office/spreadsheetml/2009/9/main" objectType="Button" lockText="1"/>
</file>

<file path=xl/ctrlProps/ctrlProp1674.xml><?xml version="1.0" encoding="utf-8"?>
<formControlPr xmlns="http://schemas.microsoft.com/office/spreadsheetml/2009/9/main" objectType="Button" lockText="1"/>
</file>

<file path=xl/ctrlProps/ctrlProp1675.xml><?xml version="1.0" encoding="utf-8"?>
<formControlPr xmlns="http://schemas.microsoft.com/office/spreadsheetml/2009/9/main" objectType="Button" lockText="1"/>
</file>

<file path=xl/ctrlProps/ctrlProp1676.xml><?xml version="1.0" encoding="utf-8"?>
<formControlPr xmlns="http://schemas.microsoft.com/office/spreadsheetml/2009/9/main" objectType="Button" lockText="1"/>
</file>

<file path=xl/ctrlProps/ctrlProp1677.xml><?xml version="1.0" encoding="utf-8"?>
<formControlPr xmlns="http://schemas.microsoft.com/office/spreadsheetml/2009/9/main" objectType="Button" lockText="1"/>
</file>

<file path=xl/ctrlProps/ctrlProp1678.xml><?xml version="1.0" encoding="utf-8"?>
<formControlPr xmlns="http://schemas.microsoft.com/office/spreadsheetml/2009/9/main" objectType="Button" lockText="1"/>
</file>

<file path=xl/ctrlProps/ctrlProp1679.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80.xml><?xml version="1.0" encoding="utf-8"?>
<formControlPr xmlns="http://schemas.microsoft.com/office/spreadsheetml/2009/9/main" objectType="Button" lockText="1"/>
</file>

<file path=xl/ctrlProps/ctrlProp1681.xml><?xml version="1.0" encoding="utf-8"?>
<formControlPr xmlns="http://schemas.microsoft.com/office/spreadsheetml/2009/9/main" objectType="Button" lockText="1"/>
</file>

<file path=xl/ctrlProps/ctrlProp1682.xml><?xml version="1.0" encoding="utf-8"?>
<formControlPr xmlns="http://schemas.microsoft.com/office/spreadsheetml/2009/9/main" objectType="Button" lockText="1"/>
</file>

<file path=xl/ctrlProps/ctrlProp1683.xml><?xml version="1.0" encoding="utf-8"?>
<formControlPr xmlns="http://schemas.microsoft.com/office/spreadsheetml/2009/9/main" objectType="Button" lockText="1"/>
</file>

<file path=xl/ctrlProps/ctrlProp1684.xml><?xml version="1.0" encoding="utf-8"?>
<formControlPr xmlns="http://schemas.microsoft.com/office/spreadsheetml/2009/9/main" objectType="Button" lockText="1"/>
</file>

<file path=xl/ctrlProps/ctrlProp1685.xml><?xml version="1.0" encoding="utf-8"?>
<formControlPr xmlns="http://schemas.microsoft.com/office/spreadsheetml/2009/9/main" objectType="Button" lockText="1"/>
</file>

<file path=xl/ctrlProps/ctrlProp1686.xml><?xml version="1.0" encoding="utf-8"?>
<formControlPr xmlns="http://schemas.microsoft.com/office/spreadsheetml/2009/9/main" objectType="Button" lockText="1"/>
</file>

<file path=xl/ctrlProps/ctrlProp1687.xml><?xml version="1.0" encoding="utf-8"?>
<formControlPr xmlns="http://schemas.microsoft.com/office/spreadsheetml/2009/9/main" objectType="Button" lockText="1"/>
</file>

<file path=xl/ctrlProps/ctrlProp1688.xml><?xml version="1.0" encoding="utf-8"?>
<formControlPr xmlns="http://schemas.microsoft.com/office/spreadsheetml/2009/9/main" objectType="Button" lockText="1"/>
</file>

<file path=xl/ctrlProps/ctrlProp1689.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690.xml><?xml version="1.0" encoding="utf-8"?>
<formControlPr xmlns="http://schemas.microsoft.com/office/spreadsheetml/2009/9/main" objectType="Button" lockText="1"/>
</file>

<file path=xl/ctrlProps/ctrlProp1691.xml><?xml version="1.0" encoding="utf-8"?>
<formControlPr xmlns="http://schemas.microsoft.com/office/spreadsheetml/2009/9/main" objectType="Button" lockText="1"/>
</file>

<file path=xl/ctrlProps/ctrlProp1692.xml><?xml version="1.0" encoding="utf-8"?>
<formControlPr xmlns="http://schemas.microsoft.com/office/spreadsheetml/2009/9/main" objectType="Button" lockText="1"/>
</file>

<file path=xl/ctrlProps/ctrlProp1693.xml><?xml version="1.0" encoding="utf-8"?>
<formControlPr xmlns="http://schemas.microsoft.com/office/spreadsheetml/2009/9/main" objectType="Button" lockText="1"/>
</file>

<file path=xl/ctrlProps/ctrlProp1694.xml><?xml version="1.0" encoding="utf-8"?>
<formControlPr xmlns="http://schemas.microsoft.com/office/spreadsheetml/2009/9/main" objectType="Button" lockText="1"/>
</file>

<file path=xl/ctrlProps/ctrlProp1695.xml><?xml version="1.0" encoding="utf-8"?>
<formControlPr xmlns="http://schemas.microsoft.com/office/spreadsheetml/2009/9/main" objectType="Button" lockText="1"/>
</file>

<file path=xl/ctrlProps/ctrlProp1696.xml><?xml version="1.0" encoding="utf-8"?>
<formControlPr xmlns="http://schemas.microsoft.com/office/spreadsheetml/2009/9/main" objectType="Button" lockText="1"/>
</file>

<file path=xl/ctrlProps/ctrlProp1697.xml><?xml version="1.0" encoding="utf-8"?>
<formControlPr xmlns="http://schemas.microsoft.com/office/spreadsheetml/2009/9/main" objectType="Button" lockText="1"/>
</file>

<file path=xl/ctrlProps/ctrlProp1698.xml><?xml version="1.0" encoding="utf-8"?>
<formControlPr xmlns="http://schemas.microsoft.com/office/spreadsheetml/2009/9/main" objectType="Button" lockText="1"/>
</file>

<file path=xl/ctrlProps/ctrlProp169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00.xml><?xml version="1.0" encoding="utf-8"?>
<formControlPr xmlns="http://schemas.microsoft.com/office/spreadsheetml/2009/9/main" objectType="Button" lockText="1"/>
</file>

<file path=xl/ctrlProps/ctrlProp1701.xml><?xml version="1.0" encoding="utf-8"?>
<formControlPr xmlns="http://schemas.microsoft.com/office/spreadsheetml/2009/9/main" objectType="Button" lockText="1"/>
</file>

<file path=xl/ctrlProps/ctrlProp1702.xml><?xml version="1.0" encoding="utf-8"?>
<formControlPr xmlns="http://schemas.microsoft.com/office/spreadsheetml/2009/9/main" objectType="Button" lockText="1"/>
</file>

<file path=xl/ctrlProps/ctrlProp1703.xml><?xml version="1.0" encoding="utf-8"?>
<formControlPr xmlns="http://schemas.microsoft.com/office/spreadsheetml/2009/9/main" objectType="Button" lockText="1"/>
</file>

<file path=xl/ctrlProps/ctrlProp1704.xml><?xml version="1.0" encoding="utf-8"?>
<formControlPr xmlns="http://schemas.microsoft.com/office/spreadsheetml/2009/9/main" objectType="Button" lockText="1"/>
</file>

<file path=xl/ctrlProps/ctrlProp1705.xml><?xml version="1.0" encoding="utf-8"?>
<formControlPr xmlns="http://schemas.microsoft.com/office/spreadsheetml/2009/9/main" objectType="Button" lockText="1"/>
</file>

<file path=xl/ctrlProps/ctrlProp1706.xml><?xml version="1.0" encoding="utf-8"?>
<formControlPr xmlns="http://schemas.microsoft.com/office/spreadsheetml/2009/9/main" objectType="Button" lockText="1"/>
</file>

<file path=xl/ctrlProps/ctrlProp1707.xml><?xml version="1.0" encoding="utf-8"?>
<formControlPr xmlns="http://schemas.microsoft.com/office/spreadsheetml/2009/9/main" objectType="Button" lockText="1"/>
</file>

<file path=xl/ctrlProps/ctrlProp1708.xml><?xml version="1.0" encoding="utf-8"?>
<formControlPr xmlns="http://schemas.microsoft.com/office/spreadsheetml/2009/9/main" objectType="Button" lockText="1"/>
</file>

<file path=xl/ctrlProps/ctrlProp1709.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10.xml><?xml version="1.0" encoding="utf-8"?>
<formControlPr xmlns="http://schemas.microsoft.com/office/spreadsheetml/2009/9/main" objectType="Button" lockText="1"/>
</file>

<file path=xl/ctrlProps/ctrlProp1711.xml><?xml version="1.0" encoding="utf-8"?>
<formControlPr xmlns="http://schemas.microsoft.com/office/spreadsheetml/2009/9/main" objectType="Button" lockText="1"/>
</file>

<file path=xl/ctrlProps/ctrlProp1712.xml><?xml version="1.0" encoding="utf-8"?>
<formControlPr xmlns="http://schemas.microsoft.com/office/spreadsheetml/2009/9/main" objectType="Button" lockText="1"/>
</file>

<file path=xl/ctrlProps/ctrlProp1713.xml><?xml version="1.0" encoding="utf-8"?>
<formControlPr xmlns="http://schemas.microsoft.com/office/spreadsheetml/2009/9/main" objectType="Button" lockText="1"/>
</file>

<file path=xl/ctrlProps/ctrlProp1714.xml><?xml version="1.0" encoding="utf-8"?>
<formControlPr xmlns="http://schemas.microsoft.com/office/spreadsheetml/2009/9/main" objectType="Button" lockText="1"/>
</file>

<file path=xl/ctrlProps/ctrlProp1715.xml><?xml version="1.0" encoding="utf-8"?>
<formControlPr xmlns="http://schemas.microsoft.com/office/spreadsheetml/2009/9/main" objectType="Button" lockText="1"/>
</file>

<file path=xl/ctrlProps/ctrlProp1716.xml><?xml version="1.0" encoding="utf-8"?>
<formControlPr xmlns="http://schemas.microsoft.com/office/spreadsheetml/2009/9/main" objectType="Button" lockText="1"/>
</file>

<file path=xl/ctrlProps/ctrlProp1717.xml><?xml version="1.0" encoding="utf-8"?>
<formControlPr xmlns="http://schemas.microsoft.com/office/spreadsheetml/2009/9/main" objectType="Button" lockText="1"/>
</file>

<file path=xl/ctrlProps/ctrlProp1718.xml><?xml version="1.0" encoding="utf-8"?>
<formControlPr xmlns="http://schemas.microsoft.com/office/spreadsheetml/2009/9/main" objectType="Button" lockText="1"/>
</file>

<file path=xl/ctrlProps/ctrlProp1719.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20.xml><?xml version="1.0" encoding="utf-8"?>
<formControlPr xmlns="http://schemas.microsoft.com/office/spreadsheetml/2009/9/main" objectType="Button" lockText="1"/>
</file>

<file path=xl/ctrlProps/ctrlProp1721.xml><?xml version="1.0" encoding="utf-8"?>
<formControlPr xmlns="http://schemas.microsoft.com/office/spreadsheetml/2009/9/main" objectType="Button" lockText="1"/>
</file>

<file path=xl/ctrlProps/ctrlProp1722.xml><?xml version="1.0" encoding="utf-8"?>
<formControlPr xmlns="http://schemas.microsoft.com/office/spreadsheetml/2009/9/main" objectType="Button" lockText="1"/>
</file>

<file path=xl/ctrlProps/ctrlProp1723.xml><?xml version="1.0" encoding="utf-8"?>
<formControlPr xmlns="http://schemas.microsoft.com/office/spreadsheetml/2009/9/main" objectType="Button" lockText="1"/>
</file>

<file path=xl/ctrlProps/ctrlProp1724.xml><?xml version="1.0" encoding="utf-8"?>
<formControlPr xmlns="http://schemas.microsoft.com/office/spreadsheetml/2009/9/main" objectType="Button" lockText="1"/>
</file>

<file path=xl/ctrlProps/ctrlProp1725.xml><?xml version="1.0" encoding="utf-8"?>
<formControlPr xmlns="http://schemas.microsoft.com/office/spreadsheetml/2009/9/main" objectType="Button" lockText="1"/>
</file>

<file path=xl/ctrlProps/ctrlProp1726.xml><?xml version="1.0" encoding="utf-8"?>
<formControlPr xmlns="http://schemas.microsoft.com/office/spreadsheetml/2009/9/main" objectType="Button" lockText="1"/>
</file>

<file path=xl/ctrlProps/ctrlProp1727.xml><?xml version="1.0" encoding="utf-8"?>
<formControlPr xmlns="http://schemas.microsoft.com/office/spreadsheetml/2009/9/main" objectType="Button" lockText="1"/>
</file>

<file path=xl/ctrlProps/ctrlProp1728.xml><?xml version="1.0" encoding="utf-8"?>
<formControlPr xmlns="http://schemas.microsoft.com/office/spreadsheetml/2009/9/main" objectType="Button" lockText="1"/>
</file>

<file path=xl/ctrlProps/ctrlProp1729.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30.xml><?xml version="1.0" encoding="utf-8"?>
<formControlPr xmlns="http://schemas.microsoft.com/office/spreadsheetml/2009/9/main" objectType="Button" lockText="1"/>
</file>

<file path=xl/ctrlProps/ctrlProp1731.xml><?xml version="1.0" encoding="utf-8"?>
<formControlPr xmlns="http://schemas.microsoft.com/office/spreadsheetml/2009/9/main" objectType="Button" lockText="1"/>
</file>

<file path=xl/ctrlProps/ctrlProp1732.xml><?xml version="1.0" encoding="utf-8"?>
<formControlPr xmlns="http://schemas.microsoft.com/office/spreadsheetml/2009/9/main" objectType="Button" lockText="1"/>
</file>

<file path=xl/ctrlProps/ctrlProp1733.xml><?xml version="1.0" encoding="utf-8"?>
<formControlPr xmlns="http://schemas.microsoft.com/office/spreadsheetml/2009/9/main" objectType="Button" lockText="1"/>
</file>

<file path=xl/ctrlProps/ctrlProp1734.xml><?xml version="1.0" encoding="utf-8"?>
<formControlPr xmlns="http://schemas.microsoft.com/office/spreadsheetml/2009/9/main" objectType="Button" lockText="1"/>
</file>

<file path=xl/ctrlProps/ctrlProp1735.xml><?xml version="1.0" encoding="utf-8"?>
<formControlPr xmlns="http://schemas.microsoft.com/office/spreadsheetml/2009/9/main" objectType="Button" lockText="1"/>
</file>

<file path=xl/ctrlProps/ctrlProp1736.xml><?xml version="1.0" encoding="utf-8"?>
<formControlPr xmlns="http://schemas.microsoft.com/office/spreadsheetml/2009/9/main" objectType="Button" lockText="1"/>
</file>

<file path=xl/ctrlProps/ctrlProp1737.xml><?xml version="1.0" encoding="utf-8"?>
<formControlPr xmlns="http://schemas.microsoft.com/office/spreadsheetml/2009/9/main" objectType="Button" lockText="1"/>
</file>

<file path=xl/ctrlProps/ctrlProp1738.xml><?xml version="1.0" encoding="utf-8"?>
<formControlPr xmlns="http://schemas.microsoft.com/office/spreadsheetml/2009/9/main" objectType="Button" lockText="1"/>
</file>

<file path=xl/ctrlProps/ctrlProp1739.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40.xml><?xml version="1.0" encoding="utf-8"?>
<formControlPr xmlns="http://schemas.microsoft.com/office/spreadsheetml/2009/9/main" objectType="Button" lockText="1"/>
</file>

<file path=xl/ctrlProps/ctrlProp1741.xml><?xml version="1.0" encoding="utf-8"?>
<formControlPr xmlns="http://schemas.microsoft.com/office/spreadsheetml/2009/9/main" objectType="Button" lockText="1"/>
</file>

<file path=xl/ctrlProps/ctrlProp1742.xml><?xml version="1.0" encoding="utf-8"?>
<formControlPr xmlns="http://schemas.microsoft.com/office/spreadsheetml/2009/9/main" objectType="Button" lockText="1"/>
</file>

<file path=xl/ctrlProps/ctrlProp1743.xml><?xml version="1.0" encoding="utf-8"?>
<formControlPr xmlns="http://schemas.microsoft.com/office/spreadsheetml/2009/9/main" objectType="Button" lockText="1"/>
</file>

<file path=xl/ctrlProps/ctrlProp1744.xml><?xml version="1.0" encoding="utf-8"?>
<formControlPr xmlns="http://schemas.microsoft.com/office/spreadsheetml/2009/9/main" objectType="Button" lockText="1"/>
</file>

<file path=xl/ctrlProps/ctrlProp1745.xml><?xml version="1.0" encoding="utf-8"?>
<formControlPr xmlns="http://schemas.microsoft.com/office/spreadsheetml/2009/9/main" objectType="Button" lockText="1"/>
</file>

<file path=xl/ctrlProps/ctrlProp1746.xml><?xml version="1.0" encoding="utf-8"?>
<formControlPr xmlns="http://schemas.microsoft.com/office/spreadsheetml/2009/9/main" objectType="Button" lockText="1"/>
</file>

<file path=xl/ctrlProps/ctrlProp1747.xml><?xml version="1.0" encoding="utf-8"?>
<formControlPr xmlns="http://schemas.microsoft.com/office/spreadsheetml/2009/9/main" objectType="Button" lockText="1"/>
</file>

<file path=xl/ctrlProps/ctrlProp1748.xml><?xml version="1.0" encoding="utf-8"?>
<formControlPr xmlns="http://schemas.microsoft.com/office/spreadsheetml/2009/9/main" objectType="Button" lockText="1"/>
</file>

<file path=xl/ctrlProps/ctrlProp1749.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50.xml><?xml version="1.0" encoding="utf-8"?>
<formControlPr xmlns="http://schemas.microsoft.com/office/spreadsheetml/2009/9/main" objectType="Button" lockText="1"/>
</file>

<file path=xl/ctrlProps/ctrlProp1751.xml><?xml version="1.0" encoding="utf-8"?>
<formControlPr xmlns="http://schemas.microsoft.com/office/spreadsheetml/2009/9/main" objectType="Button" lockText="1"/>
</file>

<file path=xl/ctrlProps/ctrlProp1752.xml><?xml version="1.0" encoding="utf-8"?>
<formControlPr xmlns="http://schemas.microsoft.com/office/spreadsheetml/2009/9/main" objectType="Button" lockText="1"/>
</file>

<file path=xl/ctrlProps/ctrlProp1753.xml><?xml version="1.0" encoding="utf-8"?>
<formControlPr xmlns="http://schemas.microsoft.com/office/spreadsheetml/2009/9/main" objectType="Button" lockText="1"/>
</file>

<file path=xl/ctrlProps/ctrlProp1754.xml><?xml version="1.0" encoding="utf-8"?>
<formControlPr xmlns="http://schemas.microsoft.com/office/spreadsheetml/2009/9/main" objectType="Button" lockText="1"/>
</file>

<file path=xl/ctrlProps/ctrlProp1755.xml><?xml version="1.0" encoding="utf-8"?>
<formControlPr xmlns="http://schemas.microsoft.com/office/spreadsheetml/2009/9/main" objectType="Button" lockText="1"/>
</file>

<file path=xl/ctrlProps/ctrlProp1756.xml><?xml version="1.0" encoding="utf-8"?>
<formControlPr xmlns="http://schemas.microsoft.com/office/spreadsheetml/2009/9/main" objectType="Button" lockText="1"/>
</file>

<file path=xl/ctrlProps/ctrlProp1757.xml><?xml version="1.0" encoding="utf-8"?>
<formControlPr xmlns="http://schemas.microsoft.com/office/spreadsheetml/2009/9/main" objectType="Button" lockText="1"/>
</file>

<file path=xl/ctrlProps/ctrlProp1758.xml><?xml version="1.0" encoding="utf-8"?>
<formControlPr xmlns="http://schemas.microsoft.com/office/spreadsheetml/2009/9/main" objectType="Button" lockText="1"/>
</file>

<file path=xl/ctrlProps/ctrlProp1759.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60.xml><?xml version="1.0" encoding="utf-8"?>
<formControlPr xmlns="http://schemas.microsoft.com/office/spreadsheetml/2009/9/main" objectType="Button" lockText="1"/>
</file>

<file path=xl/ctrlProps/ctrlProp1761.xml><?xml version="1.0" encoding="utf-8"?>
<formControlPr xmlns="http://schemas.microsoft.com/office/spreadsheetml/2009/9/main" objectType="Button" lockText="1"/>
</file>

<file path=xl/ctrlProps/ctrlProp1762.xml><?xml version="1.0" encoding="utf-8"?>
<formControlPr xmlns="http://schemas.microsoft.com/office/spreadsheetml/2009/9/main" objectType="Button" lockText="1"/>
</file>

<file path=xl/ctrlProps/ctrlProp1763.xml><?xml version="1.0" encoding="utf-8"?>
<formControlPr xmlns="http://schemas.microsoft.com/office/spreadsheetml/2009/9/main" objectType="Button" lockText="1"/>
</file>

<file path=xl/ctrlProps/ctrlProp1764.xml><?xml version="1.0" encoding="utf-8"?>
<formControlPr xmlns="http://schemas.microsoft.com/office/spreadsheetml/2009/9/main" objectType="Button" lockText="1"/>
</file>

<file path=xl/ctrlProps/ctrlProp1765.xml><?xml version="1.0" encoding="utf-8"?>
<formControlPr xmlns="http://schemas.microsoft.com/office/spreadsheetml/2009/9/main" objectType="Button" lockText="1"/>
</file>

<file path=xl/ctrlProps/ctrlProp1766.xml><?xml version="1.0" encoding="utf-8"?>
<formControlPr xmlns="http://schemas.microsoft.com/office/spreadsheetml/2009/9/main" objectType="Button" lockText="1"/>
</file>

<file path=xl/ctrlProps/ctrlProp1767.xml><?xml version="1.0" encoding="utf-8"?>
<formControlPr xmlns="http://schemas.microsoft.com/office/spreadsheetml/2009/9/main" objectType="Button" lockText="1"/>
</file>

<file path=xl/ctrlProps/ctrlProp1768.xml><?xml version="1.0" encoding="utf-8"?>
<formControlPr xmlns="http://schemas.microsoft.com/office/spreadsheetml/2009/9/main" objectType="Button" lockText="1"/>
</file>

<file path=xl/ctrlProps/ctrlProp1769.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70.xml><?xml version="1.0" encoding="utf-8"?>
<formControlPr xmlns="http://schemas.microsoft.com/office/spreadsheetml/2009/9/main" objectType="Button" lockText="1"/>
</file>

<file path=xl/ctrlProps/ctrlProp1771.xml><?xml version="1.0" encoding="utf-8"?>
<formControlPr xmlns="http://schemas.microsoft.com/office/spreadsheetml/2009/9/main" objectType="Button" lockText="1"/>
</file>

<file path=xl/ctrlProps/ctrlProp1772.xml><?xml version="1.0" encoding="utf-8"?>
<formControlPr xmlns="http://schemas.microsoft.com/office/spreadsheetml/2009/9/main" objectType="Button" lockText="1"/>
</file>

<file path=xl/ctrlProps/ctrlProp1773.xml><?xml version="1.0" encoding="utf-8"?>
<formControlPr xmlns="http://schemas.microsoft.com/office/spreadsheetml/2009/9/main" objectType="Button" lockText="1"/>
</file>

<file path=xl/ctrlProps/ctrlProp1774.xml><?xml version="1.0" encoding="utf-8"?>
<formControlPr xmlns="http://schemas.microsoft.com/office/spreadsheetml/2009/9/main" objectType="Button" lockText="1"/>
</file>

<file path=xl/ctrlProps/ctrlProp1775.xml><?xml version="1.0" encoding="utf-8"?>
<formControlPr xmlns="http://schemas.microsoft.com/office/spreadsheetml/2009/9/main" objectType="Button" lockText="1"/>
</file>

<file path=xl/ctrlProps/ctrlProp1776.xml><?xml version="1.0" encoding="utf-8"?>
<formControlPr xmlns="http://schemas.microsoft.com/office/spreadsheetml/2009/9/main" objectType="Button" lockText="1"/>
</file>

<file path=xl/ctrlProps/ctrlProp1777.xml><?xml version="1.0" encoding="utf-8"?>
<formControlPr xmlns="http://schemas.microsoft.com/office/spreadsheetml/2009/9/main" objectType="Button" lockText="1"/>
</file>

<file path=xl/ctrlProps/ctrlProp1778.xml><?xml version="1.0" encoding="utf-8"?>
<formControlPr xmlns="http://schemas.microsoft.com/office/spreadsheetml/2009/9/main" objectType="Button" lockText="1"/>
</file>

<file path=xl/ctrlProps/ctrlProp1779.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80.xml><?xml version="1.0" encoding="utf-8"?>
<formControlPr xmlns="http://schemas.microsoft.com/office/spreadsheetml/2009/9/main" objectType="Button" lockText="1"/>
</file>

<file path=xl/ctrlProps/ctrlProp1781.xml><?xml version="1.0" encoding="utf-8"?>
<formControlPr xmlns="http://schemas.microsoft.com/office/spreadsheetml/2009/9/main" objectType="Button" lockText="1"/>
</file>

<file path=xl/ctrlProps/ctrlProp1782.xml><?xml version="1.0" encoding="utf-8"?>
<formControlPr xmlns="http://schemas.microsoft.com/office/spreadsheetml/2009/9/main" objectType="Button" lockText="1"/>
</file>

<file path=xl/ctrlProps/ctrlProp1783.xml><?xml version="1.0" encoding="utf-8"?>
<formControlPr xmlns="http://schemas.microsoft.com/office/spreadsheetml/2009/9/main" objectType="Button" lockText="1"/>
</file>

<file path=xl/ctrlProps/ctrlProp1784.xml><?xml version="1.0" encoding="utf-8"?>
<formControlPr xmlns="http://schemas.microsoft.com/office/spreadsheetml/2009/9/main" objectType="Button" lockText="1"/>
</file>

<file path=xl/ctrlProps/ctrlProp1785.xml><?xml version="1.0" encoding="utf-8"?>
<formControlPr xmlns="http://schemas.microsoft.com/office/spreadsheetml/2009/9/main" objectType="Button" lockText="1"/>
</file>

<file path=xl/ctrlProps/ctrlProp1786.xml><?xml version="1.0" encoding="utf-8"?>
<formControlPr xmlns="http://schemas.microsoft.com/office/spreadsheetml/2009/9/main" objectType="Button" lockText="1"/>
</file>

<file path=xl/ctrlProps/ctrlProp1787.xml><?xml version="1.0" encoding="utf-8"?>
<formControlPr xmlns="http://schemas.microsoft.com/office/spreadsheetml/2009/9/main" objectType="Button" lockText="1"/>
</file>

<file path=xl/ctrlProps/ctrlProp1788.xml><?xml version="1.0" encoding="utf-8"?>
<formControlPr xmlns="http://schemas.microsoft.com/office/spreadsheetml/2009/9/main" objectType="Button" lockText="1"/>
</file>

<file path=xl/ctrlProps/ctrlProp1789.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790.xml><?xml version="1.0" encoding="utf-8"?>
<formControlPr xmlns="http://schemas.microsoft.com/office/spreadsheetml/2009/9/main" objectType="Button" lockText="1"/>
</file>

<file path=xl/ctrlProps/ctrlProp1791.xml><?xml version="1.0" encoding="utf-8"?>
<formControlPr xmlns="http://schemas.microsoft.com/office/spreadsheetml/2009/9/main" objectType="Button" lockText="1"/>
</file>

<file path=xl/ctrlProps/ctrlProp1792.xml><?xml version="1.0" encoding="utf-8"?>
<formControlPr xmlns="http://schemas.microsoft.com/office/spreadsheetml/2009/9/main" objectType="Button" lockText="1"/>
</file>

<file path=xl/ctrlProps/ctrlProp1793.xml><?xml version="1.0" encoding="utf-8"?>
<formControlPr xmlns="http://schemas.microsoft.com/office/spreadsheetml/2009/9/main" objectType="Button" lockText="1"/>
</file>

<file path=xl/ctrlProps/ctrlProp1794.xml><?xml version="1.0" encoding="utf-8"?>
<formControlPr xmlns="http://schemas.microsoft.com/office/spreadsheetml/2009/9/main" objectType="Button" lockText="1"/>
</file>

<file path=xl/ctrlProps/ctrlProp1795.xml><?xml version="1.0" encoding="utf-8"?>
<formControlPr xmlns="http://schemas.microsoft.com/office/spreadsheetml/2009/9/main" objectType="Button" lockText="1"/>
</file>

<file path=xl/ctrlProps/ctrlProp1796.xml><?xml version="1.0" encoding="utf-8"?>
<formControlPr xmlns="http://schemas.microsoft.com/office/spreadsheetml/2009/9/main" objectType="Button" lockText="1"/>
</file>

<file path=xl/ctrlProps/ctrlProp1797.xml><?xml version="1.0" encoding="utf-8"?>
<formControlPr xmlns="http://schemas.microsoft.com/office/spreadsheetml/2009/9/main" objectType="Button" lockText="1"/>
</file>

<file path=xl/ctrlProps/ctrlProp1798.xml><?xml version="1.0" encoding="utf-8"?>
<formControlPr xmlns="http://schemas.microsoft.com/office/spreadsheetml/2009/9/main" objectType="Button" lockText="1"/>
</file>

<file path=xl/ctrlProps/ctrlProp179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00.xml><?xml version="1.0" encoding="utf-8"?>
<formControlPr xmlns="http://schemas.microsoft.com/office/spreadsheetml/2009/9/main" objectType="Button" lockText="1"/>
</file>

<file path=xl/ctrlProps/ctrlProp1801.xml><?xml version="1.0" encoding="utf-8"?>
<formControlPr xmlns="http://schemas.microsoft.com/office/spreadsheetml/2009/9/main" objectType="Button" lockText="1"/>
</file>

<file path=xl/ctrlProps/ctrlProp1802.xml><?xml version="1.0" encoding="utf-8"?>
<formControlPr xmlns="http://schemas.microsoft.com/office/spreadsheetml/2009/9/main" objectType="Button" lockText="1"/>
</file>

<file path=xl/ctrlProps/ctrlProp1803.xml><?xml version="1.0" encoding="utf-8"?>
<formControlPr xmlns="http://schemas.microsoft.com/office/spreadsheetml/2009/9/main" objectType="Button" lockText="1"/>
</file>

<file path=xl/ctrlProps/ctrlProp1804.xml><?xml version="1.0" encoding="utf-8"?>
<formControlPr xmlns="http://schemas.microsoft.com/office/spreadsheetml/2009/9/main" objectType="Button" lockText="1"/>
</file>

<file path=xl/ctrlProps/ctrlProp1805.xml><?xml version="1.0" encoding="utf-8"?>
<formControlPr xmlns="http://schemas.microsoft.com/office/spreadsheetml/2009/9/main" objectType="Button" lockText="1"/>
</file>

<file path=xl/ctrlProps/ctrlProp1806.xml><?xml version="1.0" encoding="utf-8"?>
<formControlPr xmlns="http://schemas.microsoft.com/office/spreadsheetml/2009/9/main" objectType="Button" lockText="1"/>
</file>

<file path=xl/ctrlProps/ctrlProp1807.xml><?xml version="1.0" encoding="utf-8"?>
<formControlPr xmlns="http://schemas.microsoft.com/office/spreadsheetml/2009/9/main" objectType="Button" lockText="1"/>
</file>

<file path=xl/ctrlProps/ctrlProp1808.xml><?xml version="1.0" encoding="utf-8"?>
<formControlPr xmlns="http://schemas.microsoft.com/office/spreadsheetml/2009/9/main" objectType="Button" lockText="1"/>
</file>

<file path=xl/ctrlProps/ctrlProp1809.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10.xml><?xml version="1.0" encoding="utf-8"?>
<formControlPr xmlns="http://schemas.microsoft.com/office/spreadsheetml/2009/9/main" objectType="Button" lockText="1"/>
</file>

<file path=xl/ctrlProps/ctrlProp1811.xml><?xml version="1.0" encoding="utf-8"?>
<formControlPr xmlns="http://schemas.microsoft.com/office/spreadsheetml/2009/9/main" objectType="Button" lockText="1"/>
</file>

<file path=xl/ctrlProps/ctrlProp1812.xml><?xml version="1.0" encoding="utf-8"?>
<formControlPr xmlns="http://schemas.microsoft.com/office/spreadsheetml/2009/9/main" objectType="Button" lockText="1"/>
</file>

<file path=xl/ctrlProps/ctrlProp1813.xml><?xml version="1.0" encoding="utf-8"?>
<formControlPr xmlns="http://schemas.microsoft.com/office/spreadsheetml/2009/9/main" objectType="Button" lockText="1"/>
</file>

<file path=xl/ctrlProps/ctrlProp1814.xml><?xml version="1.0" encoding="utf-8"?>
<formControlPr xmlns="http://schemas.microsoft.com/office/spreadsheetml/2009/9/main" objectType="Button" lockText="1"/>
</file>

<file path=xl/ctrlProps/ctrlProp1815.xml><?xml version="1.0" encoding="utf-8"?>
<formControlPr xmlns="http://schemas.microsoft.com/office/spreadsheetml/2009/9/main" objectType="Button" lockText="1"/>
</file>

<file path=xl/ctrlProps/ctrlProp1816.xml><?xml version="1.0" encoding="utf-8"?>
<formControlPr xmlns="http://schemas.microsoft.com/office/spreadsheetml/2009/9/main" objectType="Button" lockText="1"/>
</file>

<file path=xl/ctrlProps/ctrlProp1817.xml><?xml version="1.0" encoding="utf-8"?>
<formControlPr xmlns="http://schemas.microsoft.com/office/spreadsheetml/2009/9/main" objectType="Button" lockText="1"/>
</file>

<file path=xl/ctrlProps/ctrlProp1818.xml><?xml version="1.0" encoding="utf-8"?>
<formControlPr xmlns="http://schemas.microsoft.com/office/spreadsheetml/2009/9/main" objectType="Button" lockText="1"/>
</file>

<file path=xl/ctrlProps/ctrlProp1819.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20.xml><?xml version="1.0" encoding="utf-8"?>
<formControlPr xmlns="http://schemas.microsoft.com/office/spreadsheetml/2009/9/main" objectType="Button" lockText="1"/>
</file>

<file path=xl/ctrlProps/ctrlProp1821.xml><?xml version="1.0" encoding="utf-8"?>
<formControlPr xmlns="http://schemas.microsoft.com/office/spreadsheetml/2009/9/main" objectType="Button" lockText="1"/>
</file>

<file path=xl/ctrlProps/ctrlProp1822.xml><?xml version="1.0" encoding="utf-8"?>
<formControlPr xmlns="http://schemas.microsoft.com/office/spreadsheetml/2009/9/main" objectType="Button" lockText="1"/>
</file>

<file path=xl/ctrlProps/ctrlProp1823.xml><?xml version="1.0" encoding="utf-8"?>
<formControlPr xmlns="http://schemas.microsoft.com/office/spreadsheetml/2009/9/main" objectType="Button" lockText="1"/>
</file>

<file path=xl/ctrlProps/ctrlProp1824.xml><?xml version="1.0" encoding="utf-8"?>
<formControlPr xmlns="http://schemas.microsoft.com/office/spreadsheetml/2009/9/main" objectType="Button" lockText="1"/>
</file>

<file path=xl/ctrlProps/ctrlProp1825.xml><?xml version="1.0" encoding="utf-8"?>
<formControlPr xmlns="http://schemas.microsoft.com/office/spreadsheetml/2009/9/main" objectType="Button" lockText="1"/>
</file>

<file path=xl/ctrlProps/ctrlProp1826.xml><?xml version="1.0" encoding="utf-8"?>
<formControlPr xmlns="http://schemas.microsoft.com/office/spreadsheetml/2009/9/main" objectType="Button" lockText="1"/>
</file>

<file path=xl/ctrlProps/ctrlProp1827.xml><?xml version="1.0" encoding="utf-8"?>
<formControlPr xmlns="http://schemas.microsoft.com/office/spreadsheetml/2009/9/main" objectType="Button" lockText="1"/>
</file>

<file path=xl/ctrlProps/ctrlProp1828.xml><?xml version="1.0" encoding="utf-8"?>
<formControlPr xmlns="http://schemas.microsoft.com/office/spreadsheetml/2009/9/main" objectType="Button" lockText="1"/>
</file>

<file path=xl/ctrlProps/ctrlProp1829.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30.xml><?xml version="1.0" encoding="utf-8"?>
<formControlPr xmlns="http://schemas.microsoft.com/office/spreadsheetml/2009/9/main" objectType="Button" lockText="1"/>
</file>

<file path=xl/ctrlProps/ctrlProp1831.xml><?xml version="1.0" encoding="utf-8"?>
<formControlPr xmlns="http://schemas.microsoft.com/office/spreadsheetml/2009/9/main" objectType="Button" lockText="1"/>
</file>

<file path=xl/ctrlProps/ctrlProp1832.xml><?xml version="1.0" encoding="utf-8"?>
<formControlPr xmlns="http://schemas.microsoft.com/office/spreadsheetml/2009/9/main" objectType="Button" lockText="1"/>
</file>

<file path=xl/ctrlProps/ctrlProp1833.xml><?xml version="1.0" encoding="utf-8"?>
<formControlPr xmlns="http://schemas.microsoft.com/office/spreadsheetml/2009/9/main" objectType="Button" lockText="1"/>
</file>

<file path=xl/ctrlProps/ctrlProp1834.xml><?xml version="1.0" encoding="utf-8"?>
<formControlPr xmlns="http://schemas.microsoft.com/office/spreadsheetml/2009/9/main" objectType="Button" lockText="1"/>
</file>

<file path=xl/ctrlProps/ctrlProp1835.xml><?xml version="1.0" encoding="utf-8"?>
<formControlPr xmlns="http://schemas.microsoft.com/office/spreadsheetml/2009/9/main" objectType="Button" lockText="1"/>
</file>

<file path=xl/ctrlProps/ctrlProp1836.xml><?xml version="1.0" encoding="utf-8"?>
<formControlPr xmlns="http://schemas.microsoft.com/office/spreadsheetml/2009/9/main" objectType="Button" lockText="1"/>
</file>

<file path=xl/ctrlProps/ctrlProp1837.xml><?xml version="1.0" encoding="utf-8"?>
<formControlPr xmlns="http://schemas.microsoft.com/office/spreadsheetml/2009/9/main" objectType="Button" lockText="1"/>
</file>

<file path=xl/ctrlProps/ctrlProp1838.xml><?xml version="1.0" encoding="utf-8"?>
<formControlPr xmlns="http://schemas.microsoft.com/office/spreadsheetml/2009/9/main" objectType="Button" lockText="1"/>
</file>

<file path=xl/ctrlProps/ctrlProp1839.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40.xml><?xml version="1.0" encoding="utf-8"?>
<formControlPr xmlns="http://schemas.microsoft.com/office/spreadsheetml/2009/9/main" objectType="Button" lockText="1"/>
</file>

<file path=xl/ctrlProps/ctrlProp1841.xml><?xml version="1.0" encoding="utf-8"?>
<formControlPr xmlns="http://schemas.microsoft.com/office/spreadsheetml/2009/9/main" objectType="Button" lockText="1"/>
</file>

<file path=xl/ctrlProps/ctrlProp1842.xml><?xml version="1.0" encoding="utf-8"?>
<formControlPr xmlns="http://schemas.microsoft.com/office/spreadsheetml/2009/9/main" objectType="Button" lockText="1"/>
</file>

<file path=xl/ctrlProps/ctrlProp1843.xml><?xml version="1.0" encoding="utf-8"?>
<formControlPr xmlns="http://schemas.microsoft.com/office/spreadsheetml/2009/9/main" objectType="Button" lockText="1"/>
</file>

<file path=xl/ctrlProps/ctrlProp1844.xml><?xml version="1.0" encoding="utf-8"?>
<formControlPr xmlns="http://schemas.microsoft.com/office/spreadsheetml/2009/9/main" objectType="Button" lockText="1"/>
</file>

<file path=xl/ctrlProps/ctrlProp1845.xml><?xml version="1.0" encoding="utf-8"?>
<formControlPr xmlns="http://schemas.microsoft.com/office/spreadsheetml/2009/9/main" objectType="Button" lockText="1"/>
</file>

<file path=xl/ctrlProps/ctrlProp1846.xml><?xml version="1.0" encoding="utf-8"?>
<formControlPr xmlns="http://schemas.microsoft.com/office/spreadsheetml/2009/9/main" objectType="Button" lockText="1"/>
</file>

<file path=xl/ctrlProps/ctrlProp1847.xml><?xml version="1.0" encoding="utf-8"?>
<formControlPr xmlns="http://schemas.microsoft.com/office/spreadsheetml/2009/9/main" objectType="Button" lockText="1"/>
</file>

<file path=xl/ctrlProps/ctrlProp1848.xml><?xml version="1.0" encoding="utf-8"?>
<formControlPr xmlns="http://schemas.microsoft.com/office/spreadsheetml/2009/9/main" objectType="Button" lockText="1"/>
</file>

<file path=xl/ctrlProps/ctrlProp1849.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50.xml><?xml version="1.0" encoding="utf-8"?>
<formControlPr xmlns="http://schemas.microsoft.com/office/spreadsheetml/2009/9/main" objectType="Button" lockText="1"/>
</file>

<file path=xl/ctrlProps/ctrlProp1851.xml><?xml version="1.0" encoding="utf-8"?>
<formControlPr xmlns="http://schemas.microsoft.com/office/spreadsheetml/2009/9/main" objectType="Button" lockText="1"/>
</file>

<file path=xl/ctrlProps/ctrlProp1852.xml><?xml version="1.0" encoding="utf-8"?>
<formControlPr xmlns="http://schemas.microsoft.com/office/spreadsheetml/2009/9/main" objectType="Button" lockText="1"/>
</file>

<file path=xl/ctrlProps/ctrlProp1853.xml><?xml version="1.0" encoding="utf-8"?>
<formControlPr xmlns="http://schemas.microsoft.com/office/spreadsheetml/2009/9/main" objectType="Button" lockText="1"/>
</file>

<file path=xl/ctrlProps/ctrlProp1854.xml><?xml version="1.0" encoding="utf-8"?>
<formControlPr xmlns="http://schemas.microsoft.com/office/spreadsheetml/2009/9/main" objectType="Button" lockText="1"/>
</file>

<file path=xl/ctrlProps/ctrlProp1855.xml><?xml version="1.0" encoding="utf-8"?>
<formControlPr xmlns="http://schemas.microsoft.com/office/spreadsheetml/2009/9/main" objectType="Button" lockText="1"/>
</file>

<file path=xl/ctrlProps/ctrlProp1856.xml><?xml version="1.0" encoding="utf-8"?>
<formControlPr xmlns="http://schemas.microsoft.com/office/spreadsheetml/2009/9/main" objectType="Button" lockText="1"/>
</file>

<file path=xl/ctrlProps/ctrlProp1857.xml><?xml version="1.0" encoding="utf-8"?>
<formControlPr xmlns="http://schemas.microsoft.com/office/spreadsheetml/2009/9/main" objectType="Button" lockText="1"/>
</file>

<file path=xl/ctrlProps/ctrlProp1858.xml><?xml version="1.0" encoding="utf-8"?>
<formControlPr xmlns="http://schemas.microsoft.com/office/spreadsheetml/2009/9/main" objectType="Button" lockText="1"/>
</file>

<file path=xl/ctrlProps/ctrlProp1859.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60.xml><?xml version="1.0" encoding="utf-8"?>
<formControlPr xmlns="http://schemas.microsoft.com/office/spreadsheetml/2009/9/main" objectType="Button" lockText="1"/>
</file>

<file path=xl/ctrlProps/ctrlProp1861.xml><?xml version="1.0" encoding="utf-8"?>
<formControlPr xmlns="http://schemas.microsoft.com/office/spreadsheetml/2009/9/main" objectType="Button" lockText="1"/>
</file>

<file path=xl/ctrlProps/ctrlProp1862.xml><?xml version="1.0" encoding="utf-8"?>
<formControlPr xmlns="http://schemas.microsoft.com/office/spreadsheetml/2009/9/main" objectType="Button" lockText="1"/>
</file>

<file path=xl/ctrlProps/ctrlProp1863.xml><?xml version="1.0" encoding="utf-8"?>
<formControlPr xmlns="http://schemas.microsoft.com/office/spreadsheetml/2009/9/main" objectType="Button" lockText="1"/>
</file>

<file path=xl/ctrlProps/ctrlProp1864.xml><?xml version="1.0" encoding="utf-8"?>
<formControlPr xmlns="http://schemas.microsoft.com/office/spreadsheetml/2009/9/main" objectType="Button" lockText="1"/>
</file>

<file path=xl/ctrlProps/ctrlProp1865.xml><?xml version="1.0" encoding="utf-8"?>
<formControlPr xmlns="http://schemas.microsoft.com/office/spreadsheetml/2009/9/main" objectType="Button" lockText="1"/>
</file>

<file path=xl/ctrlProps/ctrlProp1866.xml><?xml version="1.0" encoding="utf-8"?>
<formControlPr xmlns="http://schemas.microsoft.com/office/spreadsheetml/2009/9/main" objectType="Button" lockText="1"/>
</file>

<file path=xl/ctrlProps/ctrlProp1867.xml><?xml version="1.0" encoding="utf-8"?>
<formControlPr xmlns="http://schemas.microsoft.com/office/spreadsheetml/2009/9/main" objectType="Button" lockText="1"/>
</file>

<file path=xl/ctrlProps/ctrlProp1868.xml><?xml version="1.0" encoding="utf-8"?>
<formControlPr xmlns="http://schemas.microsoft.com/office/spreadsheetml/2009/9/main" objectType="Button" lockText="1"/>
</file>

<file path=xl/ctrlProps/ctrlProp1869.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70.xml><?xml version="1.0" encoding="utf-8"?>
<formControlPr xmlns="http://schemas.microsoft.com/office/spreadsheetml/2009/9/main" objectType="Button" lockText="1"/>
</file>

<file path=xl/ctrlProps/ctrlProp1871.xml><?xml version="1.0" encoding="utf-8"?>
<formControlPr xmlns="http://schemas.microsoft.com/office/spreadsheetml/2009/9/main" objectType="Button" lockText="1"/>
</file>

<file path=xl/ctrlProps/ctrlProp1872.xml><?xml version="1.0" encoding="utf-8"?>
<formControlPr xmlns="http://schemas.microsoft.com/office/spreadsheetml/2009/9/main" objectType="Button" lockText="1"/>
</file>

<file path=xl/ctrlProps/ctrlProp1873.xml><?xml version="1.0" encoding="utf-8"?>
<formControlPr xmlns="http://schemas.microsoft.com/office/spreadsheetml/2009/9/main" objectType="Button" lockText="1"/>
</file>

<file path=xl/ctrlProps/ctrlProp1874.xml><?xml version="1.0" encoding="utf-8"?>
<formControlPr xmlns="http://schemas.microsoft.com/office/spreadsheetml/2009/9/main" objectType="Button" lockText="1"/>
</file>

<file path=xl/ctrlProps/ctrlProp1875.xml><?xml version="1.0" encoding="utf-8"?>
<formControlPr xmlns="http://schemas.microsoft.com/office/spreadsheetml/2009/9/main" objectType="Button" lockText="1"/>
</file>

<file path=xl/ctrlProps/ctrlProp1876.xml><?xml version="1.0" encoding="utf-8"?>
<formControlPr xmlns="http://schemas.microsoft.com/office/spreadsheetml/2009/9/main" objectType="Button" lockText="1"/>
</file>

<file path=xl/ctrlProps/ctrlProp1877.xml><?xml version="1.0" encoding="utf-8"?>
<formControlPr xmlns="http://schemas.microsoft.com/office/spreadsheetml/2009/9/main" objectType="Button" lockText="1"/>
</file>

<file path=xl/ctrlProps/ctrlProp1878.xml><?xml version="1.0" encoding="utf-8"?>
<formControlPr xmlns="http://schemas.microsoft.com/office/spreadsheetml/2009/9/main" objectType="Button" lockText="1"/>
</file>

<file path=xl/ctrlProps/ctrlProp1879.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80.xml><?xml version="1.0" encoding="utf-8"?>
<formControlPr xmlns="http://schemas.microsoft.com/office/spreadsheetml/2009/9/main" objectType="Button" lockText="1"/>
</file>

<file path=xl/ctrlProps/ctrlProp1881.xml><?xml version="1.0" encoding="utf-8"?>
<formControlPr xmlns="http://schemas.microsoft.com/office/spreadsheetml/2009/9/main" objectType="Button" lockText="1"/>
</file>

<file path=xl/ctrlProps/ctrlProp1882.xml><?xml version="1.0" encoding="utf-8"?>
<formControlPr xmlns="http://schemas.microsoft.com/office/spreadsheetml/2009/9/main" objectType="Button" lockText="1"/>
</file>

<file path=xl/ctrlProps/ctrlProp1883.xml><?xml version="1.0" encoding="utf-8"?>
<formControlPr xmlns="http://schemas.microsoft.com/office/spreadsheetml/2009/9/main" objectType="Button" lockText="1"/>
</file>

<file path=xl/ctrlProps/ctrlProp1884.xml><?xml version="1.0" encoding="utf-8"?>
<formControlPr xmlns="http://schemas.microsoft.com/office/spreadsheetml/2009/9/main" objectType="Button" lockText="1"/>
</file>

<file path=xl/ctrlProps/ctrlProp1885.xml><?xml version="1.0" encoding="utf-8"?>
<formControlPr xmlns="http://schemas.microsoft.com/office/spreadsheetml/2009/9/main" objectType="Button" lockText="1"/>
</file>

<file path=xl/ctrlProps/ctrlProp1886.xml><?xml version="1.0" encoding="utf-8"?>
<formControlPr xmlns="http://schemas.microsoft.com/office/spreadsheetml/2009/9/main" objectType="Button" lockText="1"/>
</file>

<file path=xl/ctrlProps/ctrlProp1887.xml><?xml version="1.0" encoding="utf-8"?>
<formControlPr xmlns="http://schemas.microsoft.com/office/spreadsheetml/2009/9/main" objectType="Button" lockText="1"/>
</file>

<file path=xl/ctrlProps/ctrlProp1888.xml><?xml version="1.0" encoding="utf-8"?>
<formControlPr xmlns="http://schemas.microsoft.com/office/spreadsheetml/2009/9/main" objectType="Button" lockText="1"/>
</file>

<file path=xl/ctrlProps/ctrlProp1889.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890.xml><?xml version="1.0" encoding="utf-8"?>
<formControlPr xmlns="http://schemas.microsoft.com/office/spreadsheetml/2009/9/main" objectType="Button" lockText="1"/>
</file>

<file path=xl/ctrlProps/ctrlProp1891.xml><?xml version="1.0" encoding="utf-8"?>
<formControlPr xmlns="http://schemas.microsoft.com/office/spreadsheetml/2009/9/main" objectType="Button" lockText="1"/>
</file>

<file path=xl/ctrlProps/ctrlProp1892.xml><?xml version="1.0" encoding="utf-8"?>
<formControlPr xmlns="http://schemas.microsoft.com/office/spreadsheetml/2009/9/main" objectType="Button" lockText="1"/>
</file>

<file path=xl/ctrlProps/ctrlProp1893.xml><?xml version="1.0" encoding="utf-8"?>
<formControlPr xmlns="http://schemas.microsoft.com/office/spreadsheetml/2009/9/main" objectType="Button" lockText="1"/>
</file>

<file path=xl/ctrlProps/ctrlProp1894.xml><?xml version="1.0" encoding="utf-8"?>
<formControlPr xmlns="http://schemas.microsoft.com/office/spreadsheetml/2009/9/main" objectType="Button" lockText="1"/>
</file>

<file path=xl/ctrlProps/ctrlProp1895.xml><?xml version="1.0" encoding="utf-8"?>
<formControlPr xmlns="http://schemas.microsoft.com/office/spreadsheetml/2009/9/main" objectType="Button" lockText="1"/>
</file>

<file path=xl/ctrlProps/ctrlProp1896.xml><?xml version="1.0" encoding="utf-8"?>
<formControlPr xmlns="http://schemas.microsoft.com/office/spreadsheetml/2009/9/main" objectType="Button" lockText="1"/>
</file>

<file path=xl/ctrlProps/ctrlProp1897.xml><?xml version="1.0" encoding="utf-8"?>
<formControlPr xmlns="http://schemas.microsoft.com/office/spreadsheetml/2009/9/main" objectType="Button" lockText="1"/>
</file>

<file path=xl/ctrlProps/ctrlProp1898.xml><?xml version="1.0" encoding="utf-8"?>
<formControlPr xmlns="http://schemas.microsoft.com/office/spreadsheetml/2009/9/main" objectType="Button" lockText="1"/>
</file>

<file path=xl/ctrlProps/ctrlProp189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00.xml><?xml version="1.0" encoding="utf-8"?>
<formControlPr xmlns="http://schemas.microsoft.com/office/spreadsheetml/2009/9/main" objectType="Button" lockText="1"/>
</file>

<file path=xl/ctrlProps/ctrlProp1901.xml><?xml version="1.0" encoding="utf-8"?>
<formControlPr xmlns="http://schemas.microsoft.com/office/spreadsheetml/2009/9/main" objectType="Button" lockText="1"/>
</file>

<file path=xl/ctrlProps/ctrlProp1902.xml><?xml version="1.0" encoding="utf-8"?>
<formControlPr xmlns="http://schemas.microsoft.com/office/spreadsheetml/2009/9/main" objectType="Button" lockText="1"/>
</file>

<file path=xl/ctrlProps/ctrlProp1903.xml><?xml version="1.0" encoding="utf-8"?>
<formControlPr xmlns="http://schemas.microsoft.com/office/spreadsheetml/2009/9/main" objectType="Button" lockText="1"/>
</file>

<file path=xl/ctrlProps/ctrlProp1904.xml><?xml version="1.0" encoding="utf-8"?>
<formControlPr xmlns="http://schemas.microsoft.com/office/spreadsheetml/2009/9/main" objectType="Button" lockText="1"/>
</file>

<file path=xl/ctrlProps/ctrlProp1905.xml><?xml version="1.0" encoding="utf-8"?>
<formControlPr xmlns="http://schemas.microsoft.com/office/spreadsheetml/2009/9/main" objectType="Button" lockText="1"/>
</file>

<file path=xl/ctrlProps/ctrlProp1906.xml><?xml version="1.0" encoding="utf-8"?>
<formControlPr xmlns="http://schemas.microsoft.com/office/spreadsheetml/2009/9/main" objectType="Button" lockText="1"/>
</file>

<file path=xl/ctrlProps/ctrlProp1907.xml><?xml version="1.0" encoding="utf-8"?>
<formControlPr xmlns="http://schemas.microsoft.com/office/spreadsheetml/2009/9/main" objectType="Button" lockText="1"/>
</file>

<file path=xl/ctrlProps/ctrlProp1908.xml><?xml version="1.0" encoding="utf-8"?>
<formControlPr xmlns="http://schemas.microsoft.com/office/spreadsheetml/2009/9/main" objectType="Button" lockText="1"/>
</file>

<file path=xl/ctrlProps/ctrlProp1909.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10.xml><?xml version="1.0" encoding="utf-8"?>
<formControlPr xmlns="http://schemas.microsoft.com/office/spreadsheetml/2009/9/main" objectType="Button" lockText="1"/>
</file>

<file path=xl/ctrlProps/ctrlProp1911.xml><?xml version="1.0" encoding="utf-8"?>
<formControlPr xmlns="http://schemas.microsoft.com/office/spreadsheetml/2009/9/main" objectType="Button" lockText="1"/>
</file>

<file path=xl/ctrlProps/ctrlProp1912.xml><?xml version="1.0" encoding="utf-8"?>
<formControlPr xmlns="http://schemas.microsoft.com/office/spreadsheetml/2009/9/main" objectType="Button" lockText="1"/>
</file>

<file path=xl/ctrlProps/ctrlProp1913.xml><?xml version="1.0" encoding="utf-8"?>
<formControlPr xmlns="http://schemas.microsoft.com/office/spreadsheetml/2009/9/main" objectType="Button" lockText="1"/>
</file>

<file path=xl/ctrlProps/ctrlProp1914.xml><?xml version="1.0" encoding="utf-8"?>
<formControlPr xmlns="http://schemas.microsoft.com/office/spreadsheetml/2009/9/main" objectType="Button" lockText="1"/>
</file>

<file path=xl/ctrlProps/ctrlProp1915.xml><?xml version="1.0" encoding="utf-8"?>
<formControlPr xmlns="http://schemas.microsoft.com/office/spreadsheetml/2009/9/main" objectType="Button" lockText="1"/>
</file>

<file path=xl/ctrlProps/ctrlProp1916.xml><?xml version="1.0" encoding="utf-8"?>
<formControlPr xmlns="http://schemas.microsoft.com/office/spreadsheetml/2009/9/main" objectType="Button" lockText="1"/>
</file>

<file path=xl/ctrlProps/ctrlProp1917.xml><?xml version="1.0" encoding="utf-8"?>
<formControlPr xmlns="http://schemas.microsoft.com/office/spreadsheetml/2009/9/main" objectType="Button" lockText="1"/>
</file>

<file path=xl/ctrlProps/ctrlProp1918.xml><?xml version="1.0" encoding="utf-8"?>
<formControlPr xmlns="http://schemas.microsoft.com/office/spreadsheetml/2009/9/main" objectType="Button" lockText="1"/>
</file>

<file path=xl/ctrlProps/ctrlProp1919.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20.xml><?xml version="1.0" encoding="utf-8"?>
<formControlPr xmlns="http://schemas.microsoft.com/office/spreadsheetml/2009/9/main" objectType="Button" lockText="1"/>
</file>

<file path=xl/ctrlProps/ctrlProp1921.xml><?xml version="1.0" encoding="utf-8"?>
<formControlPr xmlns="http://schemas.microsoft.com/office/spreadsheetml/2009/9/main" objectType="Button" lockText="1"/>
</file>

<file path=xl/ctrlProps/ctrlProp1922.xml><?xml version="1.0" encoding="utf-8"?>
<formControlPr xmlns="http://schemas.microsoft.com/office/spreadsheetml/2009/9/main" objectType="Button" lockText="1"/>
</file>

<file path=xl/ctrlProps/ctrlProp1923.xml><?xml version="1.0" encoding="utf-8"?>
<formControlPr xmlns="http://schemas.microsoft.com/office/spreadsheetml/2009/9/main" objectType="Button" lockText="1"/>
</file>

<file path=xl/ctrlProps/ctrlProp1924.xml><?xml version="1.0" encoding="utf-8"?>
<formControlPr xmlns="http://schemas.microsoft.com/office/spreadsheetml/2009/9/main" objectType="Button" lockText="1"/>
</file>

<file path=xl/ctrlProps/ctrlProp1925.xml><?xml version="1.0" encoding="utf-8"?>
<formControlPr xmlns="http://schemas.microsoft.com/office/spreadsheetml/2009/9/main" objectType="Button" lockText="1"/>
</file>

<file path=xl/ctrlProps/ctrlProp1926.xml><?xml version="1.0" encoding="utf-8"?>
<formControlPr xmlns="http://schemas.microsoft.com/office/spreadsheetml/2009/9/main" objectType="Button" lockText="1"/>
</file>

<file path=xl/ctrlProps/ctrlProp1927.xml><?xml version="1.0" encoding="utf-8"?>
<formControlPr xmlns="http://schemas.microsoft.com/office/spreadsheetml/2009/9/main" objectType="Button" lockText="1"/>
</file>

<file path=xl/ctrlProps/ctrlProp1928.xml><?xml version="1.0" encoding="utf-8"?>
<formControlPr xmlns="http://schemas.microsoft.com/office/spreadsheetml/2009/9/main" objectType="Button" lockText="1"/>
</file>

<file path=xl/ctrlProps/ctrlProp1929.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30.xml><?xml version="1.0" encoding="utf-8"?>
<formControlPr xmlns="http://schemas.microsoft.com/office/spreadsheetml/2009/9/main" objectType="Button" lockText="1"/>
</file>

<file path=xl/ctrlProps/ctrlProp1931.xml><?xml version="1.0" encoding="utf-8"?>
<formControlPr xmlns="http://schemas.microsoft.com/office/spreadsheetml/2009/9/main" objectType="Button" lockText="1"/>
</file>

<file path=xl/ctrlProps/ctrlProp1932.xml><?xml version="1.0" encoding="utf-8"?>
<formControlPr xmlns="http://schemas.microsoft.com/office/spreadsheetml/2009/9/main" objectType="Button" lockText="1"/>
</file>

<file path=xl/ctrlProps/ctrlProp1933.xml><?xml version="1.0" encoding="utf-8"?>
<formControlPr xmlns="http://schemas.microsoft.com/office/spreadsheetml/2009/9/main" objectType="Button" lockText="1"/>
</file>

<file path=xl/ctrlProps/ctrlProp1934.xml><?xml version="1.0" encoding="utf-8"?>
<formControlPr xmlns="http://schemas.microsoft.com/office/spreadsheetml/2009/9/main" objectType="Button" lockText="1"/>
</file>

<file path=xl/ctrlProps/ctrlProp1935.xml><?xml version="1.0" encoding="utf-8"?>
<formControlPr xmlns="http://schemas.microsoft.com/office/spreadsheetml/2009/9/main" objectType="Button" lockText="1"/>
</file>

<file path=xl/ctrlProps/ctrlProp1936.xml><?xml version="1.0" encoding="utf-8"?>
<formControlPr xmlns="http://schemas.microsoft.com/office/spreadsheetml/2009/9/main" objectType="Button" lockText="1"/>
</file>

<file path=xl/ctrlProps/ctrlProp1937.xml><?xml version="1.0" encoding="utf-8"?>
<formControlPr xmlns="http://schemas.microsoft.com/office/spreadsheetml/2009/9/main" objectType="Button" lockText="1"/>
</file>

<file path=xl/ctrlProps/ctrlProp1938.xml><?xml version="1.0" encoding="utf-8"?>
<formControlPr xmlns="http://schemas.microsoft.com/office/spreadsheetml/2009/9/main" objectType="Button" lockText="1"/>
</file>

<file path=xl/ctrlProps/ctrlProp1939.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40.xml><?xml version="1.0" encoding="utf-8"?>
<formControlPr xmlns="http://schemas.microsoft.com/office/spreadsheetml/2009/9/main" objectType="Button" lockText="1"/>
</file>

<file path=xl/ctrlProps/ctrlProp1941.xml><?xml version="1.0" encoding="utf-8"?>
<formControlPr xmlns="http://schemas.microsoft.com/office/spreadsheetml/2009/9/main" objectType="Button" lockText="1"/>
</file>

<file path=xl/ctrlProps/ctrlProp1942.xml><?xml version="1.0" encoding="utf-8"?>
<formControlPr xmlns="http://schemas.microsoft.com/office/spreadsheetml/2009/9/main" objectType="Button" lockText="1"/>
</file>

<file path=xl/ctrlProps/ctrlProp1943.xml><?xml version="1.0" encoding="utf-8"?>
<formControlPr xmlns="http://schemas.microsoft.com/office/spreadsheetml/2009/9/main" objectType="Button" lockText="1"/>
</file>

<file path=xl/ctrlProps/ctrlProp1944.xml><?xml version="1.0" encoding="utf-8"?>
<formControlPr xmlns="http://schemas.microsoft.com/office/spreadsheetml/2009/9/main" objectType="Button" lockText="1"/>
</file>

<file path=xl/ctrlProps/ctrlProp1945.xml><?xml version="1.0" encoding="utf-8"?>
<formControlPr xmlns="http://schemas.microsoft.com/office/spreadsheetml/2009/9/main" objectType="Button" lockText="1"/>
</file>

<file path=xl/ctrlProps/ctrlProp1946.xml><?xml version="1.0" encoding="utf-8"?>
<formControlPr xmlns="http://schemas.microsoft.com/office/spreadsheetml/2009/9/main" objectType="Button" lockText="1"/>
</file>

<file path=xl/ctrlProps/ctrlProp1947.xml><?xml version="1.0" encoding="utf-8"?>
<formControlPr xmlns="http://schemas.microsoft.com/office/spreadsheetml/2009/9/main" objectType="Button" lockText="1"/>
</file>

<file path=xl/ctrlProps/ctrlProp1948.xml><?xml version="1.0" encoding="utf-8"?>
<formControlPr xmlns="http://schemas.microsoft.com/office/spreadsheetml/2009/9/main" objectType="Button" lockText="1"/>
</file>

<file path=xl/ctrlProps/ctrlProp1949.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50.xml><?xml version="1.0" encoding="utf-8"?>
<formControlPr xmlns="http://schemas.microsoft.com/office/spreadsheetml/2009/9/main" objectType="Button" lockText="1"/>
</file>

<file path=xl/ctrlProps/ctrlProp1951.xml><?xml version="1.0" encoding="utf-8"?>
<formControlPr xmlns="http://schemas.microsoft.com/office/spreadsheetml/2009/9/main" objectType="Button" lockText="1"/>
</file>

<file path=xl/ctrlProps/ctrlProp1952.xml><?xml version="1.0" encoding="utf-8"?>
<formControlPr xmlns="http://schemas.microsoft.com/office/spreadsheetml/2009/9/main" objectType="Button" lockText="1"/>
</file>

<file path=xl/ctrlProps/ctrlProp1953.xml><?xml version="1.0" encoding="utf-8"?>
<formControlPr xmlns="http://schemas.microsoft.com/office/spreadsheetml/2009/9/main" objectType="Button" lockText="1"/>
</file>

<file path=xl/ctrlProps/ctrlProp1954.xml><?xml version="1.0" encoding="utf-8"?>
<formControlPr xmlns="http://schemas.microsoft.com/office/spreadsheetml/2009/9/main" objectType="Button" lockText="1"/>
</file>

<file path=xl/ctrlProps/ctrlProp1955.xml><?xml version="1.0" encoding="utf-8"?>
<formControlPr xmlns="http://schemas.microsoft.com/office/spreadsheetml/2009/9/main" objectType="Button" lockText="1"/>
</file>

<file path=xl/ctrlProps/ctrlProp1956.xml><?xml version="1.0" encoding="utf-8"?>
<formControlPr xmlns="http://schemas.microsoft.com/office/spreadsheetml/2009/9/main" objectType="Button" lockText="1"/>
</file>

<file path=xl/ctrlProps/ctrlProp1957.xml><?xml version="1.0" encoding="utf-8"?>
<formControlPr xmlns="http://schemas.microsoft.com/office/spreadsheetml/2009/9/main" objectType="Button" lockText="1"/>
</file>

<file path=xl/ctrlProps/ctrlProp1958.xml><?xml version="1.0" encoding="utf-8"?>
<formControlPr xmlns="http://schemas.microsoft.com/office/spreadsheetml/2009/9/main" objectType="Button" lockText="1"/>
</file>

<file path=xl/ctrlProps/ctrlProp1959.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60.xml><?xml version="1.0" encoding="utf-8"?>
<formControlPr xmlns="http://schemas.microsoft.com/office/spreadsheetml/2009/9/main" objectType="Button" lockText="1"/>
</file>

<file path=xl/ctrlProps/ctrlProp1961.xml><?xml version="1.0" encoding="utf-8"?>
<formControlPr xmlns="http://schemas.microsoft.com/office/spreadsheetml/2009/9/main" objectType="Button" lockText="1"/>
</file>

<file path=xl/ctrlProps/ctrlProp1962.xml><?xml version="1.0" encoding="utf-8"?>
<formControlPr xmlns="http://schemas.microsoft.com/office/spreadsheetml/2009/9/main" objectType="Button" lockText="1"/>
</file>

<file path=xl/ctrlProps/ctrlProp1963.xml><?xml version="1.0" encoding="utf-8"?>
<formControlPr xmlns="http://schemas.microsoft.com/office/spreadsheetml/2009/9/main" objectType="Button" lockText="1"/>
</file>

<file path=xl/ctrlProps/ctrlProp1964.xml><?xml version="1.0" encoding="utf-8"?>
<formControlPr xmlns="http://schemas.microsoft.com/office/spreadsheetml/2009/9/main" objectType="Button" lockText="1"/>
</file>

<file path=xl/ctrlProps/ctrlProp1965.xml><?xml version="1.0" encoding="utf-8"?>
<formControlPr xmlns="http://schemas.microsoft.com/office/spreadsheetml/2009/9/main" objectType="Button" lockText="1"/>
</file>

<file path=xl/ctrlProps/ctrlProp1966.xml><?xml version="1.0" encoding="utf-8"?>
<formControlPr xmlns="http://schemas.microsoft.com/office/spreadsheetml/2009/9/main" objectType="Button" lockText="1"/>
</file>

<file path=xl/ctrlProps/ctrlProp1967.xml><?xml version="1.0" encoding="utf-8"?>
<formControlPr xmlns="http://schemas.microsoft.com/office/spreadsheetml/2009/9/main" objectType="Button" lockText="1"/>
</file>

<file path=xl/ctrlProps/ctrlProp1968.xml><?xml version="1.0" encoding="utf-8"?>
<formControlPr xmlns="http://schemas.microsoft.com/office/spreadsheetml/2009/9/main" objectType="Button" lockText="1"/>
</file>

<file path=xl/ctrlProps/ctrlProp1969.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70.xml><?xml version="1.0" encoding="utf-8"?>
<formControlPr xmlns="http://schemas.microsoft.com/office/spreadsheetml/2009/9/main" objectType="Button" lockText="1"/>
</file>

<file path=xl/ctrlProps/ctrlProp1971.xml><?xml version="1.0" encoding="utf-8"?>
<formControlPr xmlns="http://schemas.microsoft.com/office/spreadsheetml/2009/9/main" objectType="Button" lockText="1"/>
</file>

<file path=xl/ctrlProps/ctrlProp1972.xml><?xml version="1.0" encoding="utf-8"?>
<formControlPr xmlns="http://schemas.microsoft.com/office/spreadsheetml/2009/9/main" objectType="Button" lockText="1"/>
</file>

<file path=xl/ctrlProps/ctrlProp1973.xml><?xml version="1.0" encoding="utf-8"?>
<formControlPr xmlns="http://schemas.microsoft.com/office/spreadsheetml/2009/9/main" objectType="Button" lockText="1"/>
</file>

<file path=xl/ctrlProps/ctrlProp1974.xml><?xml version="1.0" encoding="utf-8"?>
<formControlPr xmlns="http://schemas.microsoft.com/office/spreadsheetml/2009/9/main" objectType="Button" lockText="1"/>
</file>

<file path=xl/ctrlProps/ctrlProp1975.xml><?xml version="1.0" encoding="utf-8"?>
<formControlPr xmlns="http://schemas.microsoft.com/office/spreadsheetml/2009/9/main" objectType="Button" lockText="1"/>
</file>

<file path=xl/ctrlProps/ctrlProp1976.xml><?xml version="1.0" encoding="utf-8"?>
<formControlPr xmlns="http://schemas.microsoft.com/office/spreadsheetml/2009/9/main" objectType="Button" lockText="1"/>
</file>

<file path=xl/ctrlProps/ctrlProp1977.xml><?xml version="1.0" encoding="utf-8"?>
<formControlPr xmlns="http://schemas.microsoft.com/office/spreadsheetml/2009/9/main" objectType="Button" lockText="1"/>
</file>

<file path=xl/ctrlProps/ctrlProp1978.xml><?xml version="1.0" encoding="utf-8"?>
<formControlPr xmlns="http://schemas.microsoft.com/office/spreadsheetml/2009/9/main" objectType="Button" lockText="1"/>
</file>

<file path=xl/ctrlProps/ctrlProp1979.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80.xml><?xml version="1.0" encoding="utf-8"?>
<formControlPr xmlns="http://schemas.microsoft.com/office/spreadsheetml/2009/9/main" objectType="Button" lockText="1"/>
</file>

<file path=xl/ctrlProps/ctrlProp1981.xml><?xml version="1.0" encoding="utf-8"?>
<formControlPr xmlns="http://schemas.microsoft.com/office/spreadsheetml/2009/9/main" objectType="Button" lockText="1"/>
</file>

<file path=xl/ctrlProps/ctrlProp1982.xml><?xml version="1.0" encoding="utf-8"?>
<formControlPr xmlns="http://schemas.microsoft.com/office/spreadsheetml/2009/9/main" objectType="Button" lockText="1"/>
</file>

<file path=xl/ctrlProps/ctrlProp1983.xml><?xml version="1.0" encoding="utf-8"?>
<formControlPr xmlns="http://schemas.microsoft.com/office/spreadsheetml/2009/9/main" objectType="Button" lockText="1"/>
</file>

<file path=xl/ctrlProps/ctrlProp1984.xml><?xml version="1.0" encoding="utf-8"?>
<formControlPr xmlns="http://schemas.microsoft.com/office/spreadsheetml/2009/9/main" objectType="Button" lockText="1"/>
</file>

<file path=xl/ctrlProps/ctrlProp1985.xml><?xml version="1.0" encoding="utf-8"?>
<formControlPr xmlns="http://schemas.microsoft.com/office/spreadsheetml/2009/9/main" objectType="Button" lockText="1"/>
</file>

<file path=xl/ctrlProps/ctrlProp1986.xml><?xml version="1.0" encoding="utf-8"?>
<formControlPr xmlns="http://schemas.microsoft.com/office/spreadsheetml/2009/9/main" objectType="Button" lockText="1"/>
</file>

<file path=xl/ctrlProps/ctrlProp1987.xml><?xml version="1.0" encoding="utf-8"?>
<formControlPr xmlns="http://schemas.microsoft.com/office/spreadsheetml/2009/9/main" objectType="Button" lockText="1"/>
</file>

<file path=xl/ctrlProps/ctrlProp1988.xml><?xml version="1.0" encoding="utf-8"?>
<formControlPr xmlns="http://schemas.microsoft.com/office/spreadsheetml/2009/9/main" objectType="Button" lockText="1"/>
</file>

<file path=xl/ctrlProps/ctrlProp1989.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1990.xml><?xml version="1.0" encoding="utf-8"?>
<formControlPr xmlns="http://schemas.microsoft.com/office/spreadsheetml/2009/9/main" objectType="Button" lockText="1"/>
</file>

<file path=xl/ctrlProps/ctrlProp1991.xml><?xml version="1.0" encoding="utf-8"?>
<formControlPr xmlns="http://schemas.microsoft.com/office/spreadsheetml/2009/9/main" objectType="Button" lockText="1"/>
</file>

<file path=xl/ctrlProps/ctrlProp1992.xml><?xml version="1.0" encoding="utf-8"?>
<formControlPr xmlns="http://schemas.microsoft.com/office/spreadsheetml/2009/9/main" objectType="Button" lockText="1"/>
</file>

<file path=xl/ctrlProps/ctrlProp1993.xml><?xml version="1.0" encoding="utf-8"?>
<formControlPr xmlns="http://schemas.microsoft.com/office/spreadsheetml/2009/9/main" objectType="Button" lockText="1"/>
</file>

<file path=xl/ctrlProps/ctrlProp1994.xml><?xml version="1.0" encoding="utf-8"?>
<formControlPr xmlns="http://schemas.microsoft.com/office/spreadsheetml/2009/9/main" objectType="Button" lockText="1"/>
</file>

<file path=xl/ctrlProps/ctrlProp1995.xml><?xml version="1.0" encoding="utf-8"?>
<formControlPr xmlns="http://schemas.microsoft.com/office/spreadsheetml/2009/9/main" objectType="Button" lockText="1"/>
</file>

<file path=xl/ctrlProps/ctrlProp1996.xml><?xml version="1.0" encoding="utf-8"?>
<formControlPr xmlns="http://schemas.microsoft.com/office/spreadsheetml/2009/9/main" objectType="Button" lockText="1"/>
</file>

<file path=xl/ctrlProps/ctrlProp1997.xml><?xml version="1.0" encoding="utf-8"?>
<formControlPr xmlns="http://schemas.microsoft.com/office/spreadsheetml/2009/9/main" objectType="Button" lockText="1"/>
</file>

<file path=xl/ctrlProps/ctrlProp1998.xml><?xml version="1.0" encoding="utf-8"?>
<formControlPr xmlns="http://schemas.microsoft.com/office/spreadsheetml/2009/9/main" objectType="Button" lockText="1"/>
</file>

<file path=xl/ctrlProps/ctrlProp1999.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fmlaLink="$C$32" lockText="1" noThreeD="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00.xml><?xml version="1.0" encoding="utf-8"?>
<formControlPr xmlns="http://schemas.microsoft.com/office/spreadsheetml/2009/9/main" objectType="Button" lockText="1"/>
</file>

<file path=xl/ctrlProps/ctrlProp2001.xml><?xml version="1.0" encoding="utf-8"?>
<formControlPr xmlns="http://schemas.microsoft.com/office/spreadsheetml/2009/9/main" objectType="Button" lockText="1"/>
</file>

<file path=xl/ctrlProps/ctrlProp2002.xml><?xml version="1.0" encoding="utf-8"?>
<formControlPr xmlns="http://schemas.microsoft.com/office/spreadsheetml/2009/9/main" objectType="Button" lockText="1"/>
</file>

<file path=xl/ctrlProps/ctrlProp2003.xml><?xml version="1.0" encoding="utf-8"?>
<formControlPr xmlns="http://schemas.microsoft.com/office/spreadsheetml/2009/9/main" objectType="Button" lockText="1"/>
</file>

<file path=xl/ctrlProps/ctrlProp2004.xml><?xml version="1.0" encoding="utf-8"?>
<formControlPr xmlns="http://schemas.microsoft.com/office/spreadsheetml/2009/9/main" objectType="Button" lockText="1"/>
</file>

<file path=xl/ctrlProps/ctrlProp2005.xml><?xml version="1.0" encoding="utf-8"?>
<formControlPr xmlns="http://schemas.microsoft.com/office/spreadsheetml/2009/9/main" objectType="Button" lockText="1"/>
</file>

<file path=xl/ctrlProps/ctrlProp2006.xml><?xml version="1.0" encoding="utf-8"?>
<formControlPr xmlns="http://schemas.microsoft.com/office/spreadsheetml/2009/9/main" objectType="Button" lockText="1"/>
</file>

<file path=xl/ctrlProps/ctrlProp2007.xml><?xml version="1.0" encoding="utf-8"?>
<formControlPr xmlns="http://schemas.microsoft.com/office/spreadsheetml/2009/9/main" objectType="Button" lockText="1"/>
</file>

<file path=xl/ctrlProps/ctrlProp2008.xml><?xml version="1.0" encoding="utf-8"?>
<formControlPr xmlns="http://schemas.microsoft.com/office/spreadsheetml/2009/9/main" objectType="Button" lockText="1"/>
</file>

<file path=xl/ctrlProps/ctrlProp2009.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10.xml><?xml version="1.0" encoding="utf-8"?>
<formControlPr xmlns="http://schemas.microsoft.com/office/spreadsheetml/2009/9/main" objectType="Button" lockText="1"/>
</file>

<file path=xl/ctrlProps/ctrlProp2011.xml><?xml version="1.0" encoding="utf-8"?>
<formControlPr xmlns="http://schemas.microsoft.com/office/spreadsheetml/2009/9/main" objectType="Button" lockText="1"/>
</file>

<file path=xl/ctrlProps/ctrlProp2012.xml><?xml version="1.0" encoding="utf-8"?>
<formControlPr xmlns="http://schemas.microsoft.com/office/spreadsheetml/2009/9/main" objectType="Button" lockText="1"/>
</file>

<file path=xl/ctrlProps/ctrlProp2013.xml><?xml version="1.0" encoding="utf-8"?>
<formControlPr xmlns="http://schemas.microsoft.com/office/spreadsheetml/2009/9/main" objectType="Button" lockText="1"/>
</file>

<file path=xl/ctrlProps/ctrlProp2014.xml><?xml version="1.0" encoding="utf-8"?>
<formControlPr xmlns="http://schemas.microsoft.com/office/spreadsheetml/2009/9/main" objectType="Button" lockText="1"/>
</file>

<file path=xl/ctrlProps/ctrlProp2015.xml><?xml version="1.0" encoding="utf-8"?>
<formControlPr xmlns="http://schemas.microsoft.com/office/spreadsheetml/2009/9/main" objectType="Button" lockText="1"/>
</file>

<file path=xl/ctrlProps/ctrlProp2016.xml><?xml version="1.0" encoding="utf-8"?>
<formControlPr xmlns="http://schemas.microsoft.com/office/spreadsheetml/2009/9/main" objectType="Button" lockText="1"/>
</file>

<file path=xl/ctrlProps/ctrlProp2017.xml><?xml version="1.0" encoding="utf-8"?>
<formControlPr xmlns="http://schemas.microsoft.com/office/spreadsheetml/2009/9/main" objectType="Button" lockText="1"/>
</file>

<file path=xl/ctrlProps/ctrlProp2018.xml><?xml version="1.0" encoding="utf-8"?>
<formControlPr xmlns="http://schemas.microsoft.com/office/spreadsheetml/2009/9/main" objectType="Button" lockText="1"/>
</file>

<file path=xl/ctrlProps/ctrlProp2019.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20.xml><?xml version="1.0" encoding="utf-8"?>
<formControlPr xmlns="http://schemas.microsoft.com/office/spreadsheetml/2009/9/main" objectType="Button" lockText="1"/>
</file>

<file path=xl/ctrlProps/ctrlProp2021.xml><?xml version="1.0" encoding="utf-8"?>
<formControlPr xmlns="http://schemas.microsoft.com/office/spreadsheetml/2009/9/main" objectType="Button" lockText="1"/>
</file>

<file path=xl/ctrlProps/ctrlProp2022.xml><?xml version="1.0" encoding="utf-8"?>
<formControlPr xmlns="http://schemas.microsoft.com/office/spreadsheetml/2009/9/main" objectType="Button" lockText="1"/>
</file>

<file path=xl/ctrlProps/ctrlProp2023.xml><?xml version="1.0" encoding="utf-8"?>
<formControlPr xmlns="http://schemas.microsoft.com/office/spreadsheetml/2009/9/main" objectType="Button" lockText="1"/>
</file>

<file path=xl/ctrlProps/ctrlProp2024.xml><?xml version="1.0" encoding="utf-8"?>
<formControlPr xmlns="http://schemas.microsoft.com/office/spreadsheetml/2009/9/main" objectType="Button" lockText="1"/>
</file>

<file path=xl/ctrlProps/ctrlProp2025.xml><?xml version="1.0" encoding="utf-8"?>
<formControlPr xmlns="http://schemas.microsoft.com/office/spreadsheetml/2009/9/main" objectType="Button" lockText="1"/>
</file>

<file path=xl/ctrlProps/ctrlProp2026.xml><?xml version="1.0" encoding="utf-8"?>
<formControlPr xmlns="http://schemas.microsoft.com/office/spreadsheetml/2009/9/main" objectType="Button" lockText="1"/>
</file>

<file path=xl/ctrlProps/ctrlProp2027.xml><?xml version="1.0" encoding="utf-8"?>
<formControlPr xmlns="http://schemas.microsoft.com/office/spreadsheetml/2009/9/main" objectType="Button" lockText="1"/>
</file>

<file path=xl/ctrlProps/ctrlProp2028.xml><?xml version="1.0" encoding="utf-8"?>
<formControlPr xmlns="http://schemas.microsoft.com/office/spreadsheetml/2009/9/main" objectType="Button" lockText="1"/>
</file>

<file path=xl/ctrlProps/ctrlProp2029.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30.xml><?xml version="1.0" encoding="utf-8"?>
<formControlPr xmlns="http://schemas.microsoft.com/office/spreadsheetml/2009/9/main" objectType="Button" lockText="1"/>
</file>

<file path=xl/ctrlProps/ctrlProp2031.xml><?xml version="1.0" encoding="utf-8"?>
<formControlPr xmlns="http://schemas.microsoft.com/office/spreadsheetml/2009/9/main" objectType="Button" lockText="1"/>
</file>

<file path=xl/ctrlProps/ctrlProp2032.xml><?xml version="1.0" encoding="utf-8"?>
<formControlPr xmlns="http://schemas.microsoft.com/office/spreadsheetml/2009/9/main" objectType="Button" lockText="1"/>
</file>

<file path=xl/ctrlProps/ctrlProp2033.xml><?xml version="1.0" encoding="utf-8"?>
<formControlPr xmlns="http://schemas.microsoft.com/office/spreadsheetml/2009/9/main" objectType="Button" lockText="1"/>
</file>

<file path=xl/ctrlProps/ctrlProp2034.xml><?xml version="1.0" encoding="utf-8"?>
<formControlPr xmlns="http://schemas.microsoft.com/office/spreadsheetml/2009/9/main" objectType="Button" lockText="1"/>
</file>

<file path=xl/ctrlProps/ctrlProp2035.xml><?xml version="1.0" encoding="utf-8"?>
<formControlPr xmlns="http://schemas.microsoft.com/office/spreadsheetml/2009/9/main" objectType="Button" lockText="1"/>
</file>

<file path=xl/ctrlProps/ctrlProp2036.xml><?xml version="1.0" encoding="utf-8"?>
<formControlPr xmlns="http://schemas.microsoft.com/office/spreadsheetml/2009/9/main" objectType="Button" lockText="1"/>
</file>

<file path=xl/ctrlProps/ctrlProp2037.xml><?xml version="1.0" encoding="utf-8"?>
<formControlPr xmlns="http://schemas.microsoft.com/office/spreadsheetml/2009/9/main" objectType="Button" lockText="1"/>
</file>

<file path=xl/ctrlProps/ctrlProp2038.xml><?xml version="1.0" encoding="utf-8"?>
<formControlPr xmlns="http://schemas.microsoft.com/office/spreadsheetml/2009/9/main" objectType="Button" lockText="1"/>
</file>

<file path=xl/ctrlProps/ctrlProp2039.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40.xml><?xml version="1.0" encoding="utf-8"?>
<formControlPr xmlns="http://schemas.microsoft.com/office/spreadsheetml/2009/9/main" objectType="Button" lockText="1"/>
</file>

<file path=xl/ctrlProps/ctrlProp2041.xml><?xml version="1.0" encoding="utf-8"?>
<formControlPr xmlns="http://schemas.microsoft.com/office/spreadsheetml/2009/9/main" objectType="Button" lockText="1"/>
</file>

<file path=xl/ctrlProps/ctrlProp2042.xml><?xml version="1.0" encoding="utf-8"?>
<formControlPr xmlns="http://schemas.microsoft.com/office/spreadsheetml/2009/9/main" objectType="Button" lockText="1"/>
</file>

<file path=xl/ctrlProps/ctrlProp2043.xml><?xml version="1.0" encoding="utf-8"?>
<formControlPr xmlns="http://schemas.microsoft.com/office/spreadsheetml/2009/9/main" objectType="Button" lockText="1"/>
</file>

<file path=xl/ctrlProps/ctrlProp2044.xml><?xml version="1.0" encoding="utf-8"?>
<formControlPr xmlns="http://schemas.microsoft.com/office/spreadsheetml/2009/9/main" objectType="Button" lockText="1"/>
</file>

<file path=xl/ctrlProps/ctrlProp2045.xml><?xml version="1.0" encoding="utf-8"?>
<formControlPr xmlns="http://schemas.microsoft.com/office/spreadsheetml/2009/9/main" objectType="Button" lockText="1"/>
</file>

<file path=xl/ctrlProps/ctrlProp2046.xml><?xml version="1.0" encoding="utf-8"?>
<formControlPr xmlns="http://schemas.microsoft.com/office/spreadsheetml/2009/9/main" objectType="Button" lockText="1"/>
</file>

<file path=xl/ctrlProps/ctrlProp2047.xml><?xml version="1.0" encoding="utf-8"?>
<formControlPr xmlns="http://schemas.microsoft.com/office/spreadsheetml/2009/9/main" objectType="Button" lockText="1"/>
</file>

<file path=xl/ctrlProps/ctrlProp2048.xml><?xml version="1.0" encoding="utf-8"?>
<formControlPr xmlns="http://schemas.microsoft.com/office/spreadsheetml/2009/9/main" objectType="Button" lockText="1"/>
</file>

<file path=xl/ctrlProps/ctrlProp2049.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50.xml><?xml version="1.0" encoding="utf-8"?>
<formControlPr xmlns="http://schemas.microsoft.com/office/spreadsheetml/2009/9/main" objectType="Button" lockText="1"/>
</file>

<file path=xl/ctrlProps/ctrlProp2051.xml><?xml version="1.0" encoding="utf-8"?>
<formControlPr xmlns="http://schemas.microsoft.com/office/spreadsheetml/2009/9/main" objectType="Button" lockText="1"/>
</file>

<file path=xl/ctrlProps/ctrlProp2052.xml><?xml version="1.0" encoding="utf-8"?>
<formControlPr xmlns="http://schemas.microsoft.com/office/spreadsheetml/2009/9/main" objectType="Button" lockText="1"/>
</file>

<file path=xl/ctrlProps/ctrlProp2053.xml><?xml version="1.0" encoding="utf-8"?>
<formControlPr xmlns="http://schemas.microsoft.com/office/spreadsheetml/2009/9/main" objectType="Button" lockText="1"/>
</file>

<file path=xl/ctrlProps/ctrlProp2054.xml><?xml version="1.0" encoding="utf-8"?>
<formControlPr xmlns="http://schemas.microsoft.com/office/spreadsheetml/2009/9/main" objectType="Button" lockText="1"/>
</file>

<file path=xl/ctrlProps/ctrlProp2055.xml><?xml version="1.0" encoding="utf-8"?>
<formControlPr xmlns="http://schemas.microsoft.com/office/spreadsheetml/2009/9/main" objectType="Button" lockText="1"/>
</file>

<file path=xl/ctrlProps/ctrlProp2056.xml><?xml version="1.0" encoding="utf-8"?>
<formControlPr xmlns="http://schemas.microsoft.com/office/spreadsheetml/2009/9/main" objectType="Button" lockText="1"/>
</file>

<file path=xl/ctrlProps/ctrlProp2057.xml><?xml version="1.0" encoding="utf-8"?>
<formControlPr xmlns="http://schemas.microsoft.com/office/spreadsheetml/2009/9/main" objectType="Button" lockText="1"/>
</file>

<file path=xl/ctrlProps/ctrlProp2058.xml><?xml version="1.0" encoding="utf-8"?>
<formControlPr xmlns="http://schemas.microsoft.com/office/spreadsheetml/2009/9/main" objectType="Button" lockText="1"/>
</file>

<file path=xl/ctrlProps/ctrlProp2059.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60.xml><?xml version="1.0" encoding="utf-8"?>
<formControlPr xmlns="http://schemas.microsoft.com/office/spreadsheetml/2009/9/main" objectType="Button" lockText="1"/>
</file>

<file path=xl/ctrlProps/ctrlProp2061.xml><?xml version="1.0" encoding="utf-8"?>
<formControlPr xmlns="http://schemas.microsoft.com/office/spreadsheetml/2009/9/main" objectType="Button" lockText="1"/>
</file>

<file path=xl/ctrlProps/ctrlProp2062.xml><?xml version="1.0" encoding="utf-8"?>
<formControlPr xmlns="http://schemas.microsoft.com/office/spreadsheetml/2009/9/main" objectType="Button" lockText="1"/>
</file>

<file path=xl/ctrlProps/ctrlProp2063.xml><?xml version="1.0" encoding="utf-8"?>
<formControlPr xmlns="http://schemas.microsoft.com/office/spreadsheetml/2009/9/main" objectType="Button" lockText="1"/>
</file>

<file path=xl/ctrlProps/ctrlProp2064.xml><?xml version="1.0" encoding="utf-8"?>
<formControlPr xmlns="http://schemas.microsoft.com/office/spreadsheetml/2009/9/main" objectType="Button" lockText="1"/>
</file>

<file path=xl/ctrlProps/ctrlProp2065.xml><?xml version="1.0" encoding="utf-8"?>
<formControlPr xmlns="http://schemas.microsoft.com/office/spreadsheetml/2009/9/main" objectType="Button" lockText="1"/>
</file>

<file path=xl/ctrlProps/ctrlProp2066.xml><?xml version="1.0" encoding="utf-8"?>
<formControlPr xmlns="http://schemas.microsoft.com/office/spreadsheetml/2009/9/main" objectType="Button" lockText="1"/>
</file>

<file path=xl/ctrlProps/ctrlProp2067.xml><?xml version="1.0" encoding="utf-8"?>
<formControlPr xmlns="http://schemas.microsoft.com/office/spreadsheetml/2009/9/main" objectType="Button" lockText="1"/>
</file>

<file path=xl/ctrlProps/ctrlProp2068.xml><?xml version="1.0" encoding="utf-8"?>
<formControlPr xmlns="http://schemas.microsoft.com/office/spreadsheetml/2009/9/main" objectType="Button" lockText="1"/>
</file>

<file path=xl/ctrlProps/ctrlProp2069.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70.xml><?xml version="1.0" encoding="utf-8"?>
<formControlPr xmlns="http://schemas.microsoft.com/office/spreadsheetml/2009/9/main" objectType="Button" lockText="1"/>
</file>

<file path=xl/ctrlProps/ctrlProp2071.xml><?xml version="1.0" encoding="utf-8"?>
<formControlPr xmlns="http://schemas.microsoft.com/office/spreadsheetml/2009/9/main" objectType="Button" lockText="1"/>
</file>

<file path=xl/ctrlProps/ctrlProp2072.xml><?xml version="1.0" encoding="utf-8"?>
<formControlPr xmlns="http://schemas.microsoft.com/office/spreadsheetml/2009/9/main" objectType="Button" lockText="1"/>
</file>

<file path=xl/ctrlProps/ctrlProp2073.xml><?xml version="1.0" encoding="utf-8"?>
<formControlPr xmlns="http://schemas.microsoft.com/office/spreadsheetml/2009/9/main" objectType="Button" lockText="1"/>
</file>

<file path=xl/ctrlProps/ctrlProp2074.xml><?xml version="1.0" encoding="utf-8"?>
<formControlPr xmlns="http://schemas.microsoft.com/office/spreadsheetml/2009/9/main" objectType="Button" lockText="1"/>
</file>

<file path=xl/ctrlProps/ctrlProp2075.xml><?xml version="1.0" encoding="utf-8"?>
<formControlPr xmlns="http://schemas.microsoft.com/office/spreadsheetml/2009/9/main" objectType="Button" lockText="1"/>
</file>

<file path=xl/ctrlProps/ctrlProp2076.xml><?xml version="1.0" encoding="utf-8"?>
<formControlPr xmlns="http://schemas.microsoft.com/office/spreadsheetml/2009/9/main" objectType="Button" lockText="1"/>
</file>

<file path=xl/ctrlProps/ctrlProp2077.xml><?xml version="1.0" encoding="utf-8"?>
<formControlPr xmlns="http://schemas.microsoft.com/office/spreadsheetml/2009/9/main" objectType="Button" lockText="1"/>
</file>

<file path=xl/ctrlProps/ctrlProp2078.xml><?xml version="1.0" encoding="utf-8"?>
<formControlPr xmlns="http://schemas.microsoft.com/office/spreadsheetml/2009/9/main" objectType="Button" lockText="1"/>
</file>

<file path=xl/ctrlProps/ctrlProp2079.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80.xml><?xml version="1.0" encoding="utf-8"?>
<formControlPr xmlns="http://schemas.microsoft.com/office/spreadsheetml/2009/9/main" objectType="Button" lockText="1"/>
</file>

<file path=xl/ctrlProps/ctrlProp2081.xml><?xml version="1.0" encoding="utf-8"?>
<formControlPr xmlns="http://schemas.microsoft.com/office/spreadsheetml/2009/9/main" objectType="Button" lockText="1"/>
</file>

<file path=xl/ctrlProps/ctrlProp2082.xml><?xml version="1.0" encoding="utf-8"?>
<formControlPr xmlns="http://schemas.microsoft.com/office/spreadsheetml/2009/9/main" objectType="Button" lockText="1"/>
</file>

<file path=xl/ctrlProps/ctrlProp2083.xml><?xml version="1.0" encoding="utf-8"?>
<formControlPr xmlns="http://schemas.microsoft.com/office/spreadsheetml/2009/9/main" objectType="Button" lockText="1"/>
</file>

<file path=xl/ctrlProps/ctrlProp2084.xml><?xml version="1.0" encoding="utf-8"?>
<formControlPr xmlns="http://schemas.microsoft.com/office/spreadsheetml/2009/9/main" objectType="Button" lockText="1"/>
</file>

<file path=xl/ctrlProps/ctrlProp2085.xml><?xml version="1.0" encoding="utf-8"?>
<formControlPr xmlns="http://schemas.microsoft.com/office/spreadsheetml/2009/9/main" objectType="Button" lockText="1"/>
</file>

<file path=xl/ctrlProps/ctrlProp2086.xml><?xml version="1.0" encoding="utf-8"?>
<formControlPr xmlns="http://schemas.microsoft.com/office/spreadsheetml/2009/9/main" objectType="Button" lockText="1"/>
</file>

<file path=xl/ctrlProps/ctrlProp2087.xml><?xml version="1.0" encoding="utf-8"?>
<formControlPr xmlns="http://schemas.microsoft.com/office/spreadsheetml/2009/9/main" objectType="Button" lockText="1"/>
</file>

<file path=xl/ctrlProps/ctrlProp2088.xml><?xml version="1.0" encoding="utf-8"?>
<formControlPr xmlns="http://schemas.microsoft.com/office/spreadsheetml/2009/9/main" objectType="Button" lockText="1"/>
</file>

<file path=xl/ctrlProps/ctrlProp2089.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lockText="1"/>
</file>

<file path=xl/ctrlProps/ctrlProp2090.xml><?xml version="1.0" encoding="utf-8"?>
<formControlPr xmlns="http://schemas.microsoft.com/office/spreadsheetml/2009/9/main" objectType="Button" lockText="1"/>
</file>

<file path=xl/ctrlProps/ctrlProp2091.xml><?xml version="1.0" encoding="utf-8"?>
<formControlPr xmlns="http://schemas.microsoft.com/office/spreadsheetml/2009/9/main" objectType="Button" lockText="1"/>
</file>

<file path=xl/ctrlProps/ctrlProp2092.xml><?xml version="1.0" encoding="utf-8"?>
<formControlPr xmlns="http://schemas.microsoft.com/office/spreadsheetml/2009/9/main" objectType="Button" lockText="1"/>
</file>

<file path=xl/ctrlProps/ctrlProp2093.xml><?xml version="1.0" encoding="utf-8"?>
<formControlPr xmlns="http://schemas.microsoft.com/office/spreadsheetml/2009/9/main" objectType="Button" lockText="1"/>
</file>

<file path=xl/ctrlProps/ctrlProp2094.xml><?xml version="1.0" encoding="utf-8"?>
<formControlPr xmlns="http://schemas.microsoft.com/office/spreadsheetml/2009/9/main" objectType="Button" lockText="1"/>
</file>

<file path=xl/ctrlProps/ctrlProp2095.xml><?xml version="1.0" encoding="utf-8"?>
<formControlPr xmlns="http://schemas.microsoft.com/office/spreadsheetml/2009/9/main" objectType="Button" lockText="1"/>
</file>

<file path=xl/ctrlProps/ctrlProp2096.xml><?xml version="1.0" encoding="utf-8"?>
<formControlPr xmlns="http://schemas.microsoft.com/office/spreadsheetml/2009/9/main" objectType="Button" lockText="1"/>
</file>

<file path=xl/ctrlProps/ctrlProp2097.xml><?xml version="1.0" encoding="utf-8"?>
<formControlPr xmlns="http://schemas.microsoft.com/office/spreadsheetml/2009/9/main" objectType="Button" lockText="1"/>
</file>

<file path=xl/ctrlProps/ctrlProp2098.xml><?xml version="1.0" encoding="utf-8"?>
<formControlPr xmlns="http://schemas.microsoft.com/office/spreadsheetml/2009/9/main" objectType="Button" lockText="1"/>
</file>

<file path=xl/ctrlProps/ctrlProp209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00.xml><?xml version="1.0" encoding="utf-8"?>
<formControlPr xmlns="http://schemas.microsoft.com/office/spreadsheetml/2009/9/main" objectType="Button" lockText="1"/>
</file>

<file path=xl/ctrlProps/ctrlProp2101.xml><?xml version="1.0" encoding="utf-8"?>
<formControlPr xmlns="http://schemas.microsoft.com/office/spreadsheetml/2009/9/main" objectType="Button" lockText="1"/>
</file>

<file path=xl/ctrlProps/ctrlProp2102.xml><?xml version="1.0" encoding="utf-8"?>
<formControlPr xmlns="http://schemas.microsoft.com/office/spreadsheetml/2009/9/main" objectType="Button" lockText="1"/>
</file>

<file path=xl/ctrlProps/ctrlProp2103.xml><?xml version="1.0" encoding="utf-8"?>
<formControlPr xmlns="http://schemas.microsoft.com/office/spreadsheetml/2009/9/main" objectType="Button" lockText="1"/>
</file>

<file path=xl/ctrlProps/ctrlProp2104.xml><?xml version="1.0" encoding="utf-8"?>
<formControlPr xmlns="http://schemas.microsoft.com/office/spreadsheetml/2009/9/main" objectType="Button" lockText="1"/>
</file>

<file path=xl/ctrlProps/ctrlProp2105.xml><?xml version="1.0" encoding="utf-8"?>
<formControlPr xmlns="http://schemas.microsoft.com/office/spreadsheetml/2009/9/main" objectType="Button" lockText="1"/>
</file>

<file path=xl/ctrlProps/ctrlProp2106.xml><?xml version="1.0" encoding="utf-8"?>
<formControlPr xmlns="http://schemas.microsoft.com/office/spreadsheetml/2009/9/main" objectType="Button" lockText="1"/>
</file>

<file path=xl/ctrlProps/ctrlProp2107.xml><?xml version="1.0" encoding="utf-8"?>
<formControlPr xmlns="http://schemas.microsoft.com/office/spreadsheetml/2009/9/main" objectType="Button" lockText="1"/>
</file>

<file path=xl/ctrlProps/ctrlProp2108.xml><?xml version="1.0" encoding="utf-8"?>
<formControlPr xmlns="http://schemas.microsoft.com/office/spreadsheetml/2009/9/main" objectType="Button" lockText="1"/>
</file>

<file path=xl/ctrlProps/ctrlProp2109.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10.xml><?xml version="1.0" encoding="utf-8"?>
<formControlPr xmlns="http://schemas.microsoft.com/office/spreadsheetml/2009/9/main" objectType="Button" lockText="1"/>
</file>

<file path=xl/ctrlProps/ctrlProp2111.xml><?xml version="1.0" encoding="utf-8"?>
<formControlPr xmlns="http://schemas.microsoft.com/office/spreadsheetml/2009/9/main" objectType="Button" lockText="1"/>
</file>

<file path=xl/ctrlProps/ctrlProp2112.xml><?xml version="1.0" encoding="utf-8"?>
<formControlPr xmlns="http://schemas.microsoft.com/office/spreadsheetml/2009/9/main" objectType="Button" lockText="1"/>
</file>

<file path=xl/ctrlProps/ctrlProp2113.xml><?xml version="1.0" encoding="utf-8"?>
<formControlPr xmlns="http://schemas.microsoft.com/office/spreadsheetml/2009/9/main" objectType="Button" lockText="1"/>
</file>

<file path=xl/ctrlProps/ctrlProp2114.xml><?xml version="1.0" encoding="utf-8"?>
<formControlPr xmlns="http://schemas.microsoft.com/office/spreadsheetml/2009/9/main" objectType="Button" lockText="1"/>
</file>

<file path=xl/ctrlProps/ctrlProp2115.xml><?xml version="1.0" encoding="utf-8"?>
<formControlPr xmlns="http://schemas.microsoft.com/office/spreadsheetml/2009/9/main" objectType="Button" lockText="1"/>
</file>

<file path=xl/ctrlProps/ctrlProp2116.xml><?xml version="1.0" encoding="utf-8"?>
<formControlPr xmlns="http://schemas.microsoft.com/office/spreadsheetml/2009/9/main" objectType="Button" lockText="1"/>
</file>

<file path=xl/ctrlProps/ctrlProp2117.xml><?xml version="1.0" encoding="utf-8"?>
<formControlPr xmlns="http://schemas.microsoft.com/office/spreadsheetml/2009/9/main" objectType="Button" lockText="1"/>
</file>

<file path=xl/ctrlProps/ctrlProp2118.xml><?xml version="1.0" encoding="utf-8"?>
<formControlPr xmlns="http://schemas.microsoft.com/office/spreadsheetml/2009/9/main" objectType="Button" lockText="1"/>
</file>

<file path=xl/ctrlProps/ctrlProp2119.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20.xml><?xml version="1.0" encoding="utf-8"?>
<formControlPr xmlns="http://schemas.microsoft.com/office/spreadsheetml/2009/9/main" objectType="Button" lockText="1"/>
</file>

<file path=xl/ctrlProps/ctrlProp2121.xml><?xml version="1.0" encoding="utf-8"?>
<formControlPr xmlns="http://schemas.microsoft.com/office/spreadsheetml/2009/9/main" objectType="Button" lockText="1"/>
</file>

<file path=xl/ctrlProps/ctrlProp2122.xml><?xml version="1.0" encoding="utf-8"?>
<formControlPr xmlns="http://schemas.microsoft.com/office/spreadsheetml/2009/9/main" objectType="Button" lockText="1"/>
</file>

<file path=xl/ctrlProps/ctrlProp2123.xml><?xml version="1.0" encoding="utf-8"?>
<formControlPr xmlns="http://schemas.microsoft.com/office/spreadsheetml/2009/9/main" objectType="Button" lockText="1"/>
</file>

<file path=xl/ctrlProps/ctrlProp2124.xml><?xml version="1.0" encoding="utf-8"?>
<formControlPr xmlns="http://schemas.microsoft.com/office/spreadsheetml/2009/9/main" objectType="Button" lockText="1"/>
</file>

<file path=xl/ctrlProps/ctrlProp2125.xml><?xml version="1.0" encoding="utf-8"?>
<formControlPr xmlns="http://schemas.microsoft.com/office/spreadsheetml/2009/9/main" objectType="Button" lockText="1"/>
</file>

<file path=xl/ctrlProps/ctrlProp2126.xml><?xml version="1.0" encoding="utf-8"?>
<formControlPr xmlns="http://schemas.microsoft.com/office/spreadsheetml/2009/9/main" objectType="Button" lockText="1"/>
</file>

<file path=xl/ctrlProps/ctrlProp2127.xml><?xml version="1.0" encoding="utf-8"?>
<formControlPr xmlns="http://schemas.microsoft.com/office/spreadsheetml/2009/9/main" objectType="Button" lockText="1"/>
</file>

<file path=xl/ctrlProps/ctrlProp2128.xml><?xml version="1.0" encoding="utf-8"?>
<formControlPr xmlns="http://schemas.microsoft.com/office/spreadsheetml/2009/9/main" objectType="Button" lockText="1"/>
</file>

<file path=xl/ctrlProps/ctrlProp2129.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lockText="1"/>
</file>

<file path=xl/ctrlProps/ctrlProp2130.xml><?xml version="1.0" encoding="utf-8"?>
<formControlPr xmlns="http://schemas.microsoft.com/office/spreadsheetml/2009/9/main" objectType="Button" lockText="1"/>
</file>

<file path=xl/ctrlProps/ctrlProp2131.xml><?xml version="1.0" encoding="utf-8"?>
<formControlPr xmlns="http://schemas.microsoft.com/office/spreadsheetml/2009/9/main" objectType="Button" lockText="1"/>
</file>

<file path=xl/ctrlProps/ctrlProp2132.xml><?xml version="1.0" encoding="utf-8"?>
<formControlPr xmlns="http://schemas.microsoft.com/office/spreadsheetml/2009/9/main" objectType="Button" lockText="1"/>
</file>

<file path=xl/ctrlProps/ctrlProp2133.xml><?xml version="1.0" encoding="utf-8"?>
<formControlPr xmlns="http://schemas.microsoft.com/office/spreadsheetml/2009/9/main" objectType="Button" lockText="1"/>
</file>

<file path=xl/ctrlProps/ctrlProp2134.xml><?xml version="1.0" encoding="utf-8"?>
<formControlPr xmlns="http://schemas.microsoft.com/office/spreadsheetml/2009/9/main" objectType="Button" lockText="1"/>
</file>

<file path=xl/ctrlProps/ctrlProp2135.xml><?xml version="1.0" encoding="utf-8"?>
<formControlPr xmlns="http://schemas.microsoft.com/office/spreadsheetml/2009/9/main" objectType="Button" lockText="1"/>
</file>

<file path=xl/ctrlProps/ctrlProp2136.xml><?xml version="1.0" encoding="utf-8"?>
<formControlPr xmlns="http://schemas.microsoft.com/office/spreadsheetml/2009/9/main" objectType="Button" lockText="1"/>
</file>

<file path=xl/ctrlProps/ctrlProp2137.xml><?xml version="1.0" encoding="utf-8"?>
<formControlPr xmlns="http://schemas.microsoft.com/office/spreadsheetml/2009/9/main" objectType="Button" lockText="1"/>
</file>

<file path=xl/ctrlProps/ctrlProp2138.xml><?xml version="1.0" encoding="utf-8"?>
<formControlPr xmlns="http://schemas.microsoft.com/office/spreadsheetml/2009/9/main" objectType="Button" lockText="1"/>
</file>

<file path=xl/ctrlProps/ctrlProp2139.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40.xml><?xml version="1.0" encoding="utf-8"?>
<formControlPr xmlns="http://schemas.microsoft.com/office/spreadsheetml/2009/9/main" objectType="Button" lockText="1"/>
</file>

<file path=xl/ctrlProps/ctrlProp2141.xml><?xml version="1.0" encoding="utf-8"?>
<formControlPr xmlns="http://schemas.microsoft.com/office/spreadsheetml/2009/9/main" objectType="Button" lockText="1"/>
</file>

<file path=xl/ctrlProps/ctrlProp2142.xml><?xml version="1.0" encoding="utf-8"?>
<formControlPr xmlns="http://schemas.microsoft.com/office/spreadsheetml/2009/9/main" objectType="Button" lockText="1"/>
</file>

<file path=xl/ctrlProps/ctrlProp2143.xml><?xml version="1.0" encoding="utf-8"?>
<formControlPr xmlns="http://schemas.microsoft.com/office/spreadsheetml/2009/9/main" objectType="Button" lockText="1"/>
</file>

<file path=xl/ctrlProps/ctrlProp2144.xml><?xml version="1.0" encoding="utf-8"?>
<formControlPr xmlns="http://schemas.microsoft.com/office/spreadsheetml/2009/9/main" objectType="Button" lockText="1"/>
</file>

<file path=xl/ctrlProps/ctrlProp2145.xml><?xml version="1.0" encoding="utf-8"?>
<formControlPr xmlns="http://schemas.microsoft.com/office/spreadsheetml/2009/9/main" objectType="Button" lockText="1"/>
</file>

<file path=xl/ctrlProps/ctrlProp2146.xml><?xml version="1.0" encoding="utf-8"?>
<formControlPr xmlns="http://schemas.microsoft.com/office/spreadsheetml/2009/9/main" objectType="Button" lockText="1"/>
</file>

<file path=xl/ctrlProps/ctrlProp2147.xml><?xml version="1.0" encoding="utf-8"?>
<formControlPr xmlns="http://schemas.microsoft.com/office/spreadsheetml/2009/9/main" objectType="Button" lockText="1"/>
</file>

<file path=xl/ctrlProps/ctrlProp2148.xml><?xml version="1.0" encoding="utf-8"?>
<formControlPr xmlns="http://schemas.microsoft.com/office/spreadsheetml/2009/9/main" objectType="Button" lockText="1"/>
</file>

<file path=xl/ctrlProps/ctrlProp2149.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50.xml><?xml version="1.0" encoding="utf-8"?>
<formControlPr xmlns="http://schemas.microsoft.com/office/spreadsheetml/2009/9/main" objectType="Button" lockText="1"/>
</file>

<file path=xl/ctrlProps/ctrlProp2151.xml><?xml version="1.0" encoding="utf-8"?>
<formControlPr xmlns="http://schemas.microsoft.com/office/spreadsheetml/2009/9/main" objectType="Button" lockText="1"/>
</file>

<file path=xl/ctrlProps/ctrlProp2152.xml><?xml version="1.0" encoding="utf-8"?>
<formControlPr xmlns="http://schemas.microsoft.com/office/spreadsheetml/2009/9/main" objectType="Button" lockText="1"/>
</file>

<file path=xl/ctrlProps/ctrlProp2153.xml><?xml version="1.0" encoding="utf-8"?>
<formControlPr xmlns="http://schemas.microsoft.com/office/spreadsheetml/2009/9/main" objectType="Button" lockText="1"/>
</file>

<file path=xl/ctrlProps/ctrlProp2154.xml><?xml version="1.0" encoding="utf-8"?>
<formControlPr xmlns="http://schemas.microsoft.com/office/spreadsheetml/2009/9/main" objectType="Button" lockText="1"/>
</file>

<file path=xl/ctrlProps/ctrlProp2155.xml><?xml version="1.0" encoding="utf-8"?>
<formControlPr xmlns="http://schemas.microsoft.com/office/spreadsheetml/2009/9/main" objectType="Button" lockText="1"/>
</file>

<file path=xl/ctrlProps/ctrlProp2156.xml><?xml version="1.0" encoding="utf-8"?>
<formControlPr xmlns="http://schemas.microsoft.com/office/spreadsheetml/2009/9/main" objectType="Button" lockText="1"/>
</file>

<file path=xl/ctrlProps/ctrlProp2157.xml><?xml version="1.0" encoding="utf-8"?>
<formControlPr xmlns="http://schemas.microsoft.com/office/spreadsheetml/2009/9/main" objectType="Button" lockText="1"/>
</file>

<file path=xl/ctrlProps/ctrlProp2158.xml><?xml version="1.0" encoding="utf-8"?>
<formControlPr xmlns="http://schemas.microsoft.com/office/spreadsheetml/2009/9/main" objectType="Button" lockText="1"/>
</file>

<file path=xl/ctrlProps/ctrlProp2159.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60.xml><?xml version="1.0" encoding="utf-8"?>
<formControlPr xmlns="http://schemas.microsoft.com/office/spreadsheetml/2009/9/main" objectType="Button" lockText="1"/>
</file>

<file path=xl/ctrlProps/ctrlProp2161.xml><?xml version="1.0" encoding="utf-8"?>
<formControlPr xmlns="http://schemas.microsoft.com/office/spreadsheetml/2009/9/main" objectType="Button" lockText="1"/>
</file>

<file path=xl/ctrlProps/ctrlProp2162.xml><?xml version="1.0" encoding="utf-8"?>
<formControlPr xmlns="http://schemas.microsoft.com/office/spreadsheetml/2009/9/main" objectType="Button" lockText="1"/>
</file>

<file path=xl/ctrlProps/ctrlProp2163.xml><?xml version="1.0" encoding="utf-8"?>
<formControlPr xmlns="http://schemas.microsoft.com/office/spreadsheetml/2009/9/main" objectType="Button" lockText="1"/>
</file>

<file path=xl/ctrlProps/ctrlProp2164.xml><?xml version="1.0" encoding="utf-8"?>
<formControlPr xmlns="http://schemas.microsoft.com/office/spreadsheetml/2009/9/main" objectType="Button" lockText="1"/>
</file>

<file path=xl/ctrlProps/ctrlProp2165.xml><?xml version="1.0" encoding="utf-8"?>
<formControlPr xmlns="http://schemas.microsoft.com/office/spreadsheetml/2009/9/main" objectType="Button" lockText="1"/>
</file>

<file path=xl/ctrlProps/ctrlProp2166.xml><?xml version="1.0" encoding="utf-8"?>
<formControlPr xmlns="http://schemas.microsoft.com/office/spreadsheetml/2009/9/main" objectType="Button" lockText="1"/>
</file>

<file path=xl/ctrlProps/ctrlProp2167.xml><?xml version="1.0" encoding="utf-8"?>
<formControlPr xmlns="http://schemas.microsoft.com/office/spreadsheetml/2009/9/main" objectType="Button" lockText="1"/>
</file>

<file path=xl/ctrlProps/ctrlProp2168.xml><?xml version="1.0" encoding="utf-8"?>
<formControlPr xmlns="http://schemas.microsoft.com/office/spreadsheetml/2009/9/main" objectType="Button" lockText="1"/>
</file>

<file path=xl/ctrlProps/ctrlProp2169.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70.xml><?xml version="1.0" encoding="utf-8"?>
<formControlPr xmlns="http://schemas.microsoft.com/office/spreadsheetml/2009/9/main" objectType="Button" lockText="1"/>
</file>

<file path=xl/ctrlProps/ctrlProp2171.xml><?xml version="1.0" encoding="utf-8"?>
<formControlPr xmlns="http://schemas.microsoft.com/office/spreadsheetml/2009/9/main" objectType="Button" lockText="1"/>
</file>

<file path=xl/ctrlProps/ctrlProp2172.xml><?xml version="1.0" encoding="utf-8"?>
<formControlPr xmlns="http://schemas.microsoft.com/office/spreadsheetml/2009/9/main" objectType="Button" lockText="1"/>
</file>

<file path=xl/ctrlProps/ctrlProp2173.xml><?xml version="1.0" encoding="utf-8"?>
<formControlPr xmlns="http://schemas.microsoft.com/office/spreadsheetml/2009/9/main" objectType="Button" lockText="1"/>
</file>

<file path=xl/ctrlProps/ctrlProp2174.xml><?xml version="1.0" encoding="utf-8"?>
<formControlPr xmlns="http://schemas.microsoft.com/office/spreadsheetml/2009/9/main" objectType="Button" lockText="1"/>
</file>

<file path=xl/ctrlProps/ctrlProp2175.xml><?xml version="1.0" encoding="utf-8"?>
<formControlPr xmlns="http://schemas.microsoft.com/office/spreadsheetml/2009/9/main" objectType="Button" lockText="1"/>
</file>

<file path=xl/ctrlProps/ctrlProp2176.xml><?xml version="1.0" encoding="utf-8"?>
<formControlPr xmlns="http://schemas.microsoft.com/office/spreadsheetml/2009/9/main" objectType="Button" lockText="1"/>
</file>

<file path=xl/ctrlProps/ctrlProp2177.xml><?xml version="1.0" encoding="utf-8"?>
<formControlPr xmlns="http://schemas.microsoft.com/office/spreadsheetml/2009/9/main" objectType="Button" lockText="1"/>
</file>

<file path=xl/ctrlProps/ctrlProp2178.xml><?xml version="1.0" encoding="utf-8"?>
<formControlPr xmlns="http://schemas.microsoft.com/office/spreadsheetml/2009/9/main" objectType="Button" lockText="1"/>
</file>

<file path=xl/ctrlProps/ctrlProp2179.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80.xml><?xml version="1.0" encoding="utf-8"?>
<formControlPr xmlns="http://schemas.microsoft.com/office/spreadsheetml/2009/9/main" objectType="Button" lockText="1"/>
</file>

<file path=xl/ctrlProps/ctrlProp2181.xml><?xml version="1.0" encoding="utf-8"?>
<formControlPr xmlns="http://schemas.microsoft.com/office/spreadsheetml/2009/9/main" objectType="Button" lockText="1"/>
</file>

<file path=xl/ctrlProps/ctrlProp2182.xml><?xml version="1.0" encoding="utf-8"?>
<formControlPr xmlns="http://schemas.microsoft.com/office/spreadsheetml/2009/9/main" objectType="Button" lockText="1"/>
</file>

<file path=xl/ctrlProps/ctrlProp2183.xml><?xml version="1.0" encoding="utf-8"?>
<formControlPr xmlns="http://schemas.microsoft.com/office/spreadsheetml/2009/9/main" objectType="Button" lockText="1"/>
</file>

<file path=xl/ctrlProps/ctrlProp2184.xml><?xml version="1.0" encoding="utf-8"?>
<formControlPr xmlns="http://schemas.microsoft.com/office/spreadsheetml/2009/9/main" objectType="Button" lockText="1"/>
</file>

<file path=xl/ctrlProps/ctrlProp2185.xml><?xml version="1.0" encoding="utf-8"?>
<formControlPr xmlns="http://schemas.microsoft.com/office/spreadsheetml/2009/9/main" objectType="Button" lockText="1"/>
</file>

<file path=xl/ctrlProps/ctrlProp2186.xml><?xml version="1.0" encoding="utf-8"?>
<formControlPr xmlns="http://schemas.microsoft.com/office/spreadsheetml/2009/9/main" objectType="Button" lockText="1"/>
</file>

<file path=xl/ctrlProps/ctrlProp2187.xml><?xml version="1.0" encoding="utf-8"?>
<formControlPr xmlns="http://schemas.microsoft.com/office/spreadsheetml/2009/9/main" objectType="Button" lockText="1"/>
</file>

<file path=xl/ctrlProps/ctrlProp2188.xml><?xml version="1.0" encoding="utf-8"?>
<formControlPr xmlns="http://schemas.microsoft.com/office/spreadsheetml/2009/9/main" objectType="Button" lockText="1"/>
</file>

<file path=xl/ctrlProps/ctrlProp2189.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190.xml><?xml version="1.0" encoding="utf-8"?>
<formControlPr xmlns="http://schemas.microsoft.com/office/spreadsheetml/2009/9/main" objectType="Button" lockText="1"/>
</file>

<file path=xl/ctrlProps/ctrlProp2191.xml><?xml version="1.0" encoding="utf-8"?>
<formControlPr xmlns="http://schemas.microsoft.com/office/spreadsheetml/2009/9/main" objectType="Button" lockText="1"/>
</file>

<file path=xl/ctrlProps/ctrlProp2192.xml><?xml version="1.0" encoding="utf-8"?>
<formControlPr xmlns="http://schemas.microsoft.com/office/spreadsheetml/2009/9/main" objectType="Button" lockText="1"/>
</file>

<file path=xl/ctrlProps/ctrlProp2193.xml><?xml version="1.0" encoding="utf-8"?>
<formControlPr xmlns="http://schemas.microsoft.com/office/spreadsheetml/2009/9/main" objectType="Button" lockText="1"/>
</file>

<file path=xl/ctrlProps/ctrlProp2194.xml><?xml version="1.0" encoding="utf-8"?>
<formControlPr xmlns="http://schemas.microsoft.com/office/spreadsheetml/2009/9/main" objectType="Button" lockText="1"/>
</file>

<file path=xl/ctrlProps/ctrlProp2195.xml><?xml version="1.0" encoding="utf-8"?>
<formControlPr xmlns="http://schemas.microsoft.com/office/spreadsheetml/2009/9/main" objectType="Button" lockText="1"/>
</file>

<file path=xl/ctrlProps/ctrlProp2196.xml><?xml version="1.0" encoding="utf-8"?>
<formControlPr xmlns="http://schemas.microsoft.com/office/spreadsheetml/2009/9/main" objectType="Button" lockText="1"/>
</file>

<file path=xl/ctrlProps/ctrlProp2197.xml><?xml version="1.0" encoding="utf-8"?>
<formControlPr xmlns="http://schemas.microsoft.com/office/spreadsheetml/2009/9/main" objectType="Button" lockText="1"/>
</file>

<file path=xl/ctrlProps/ctrlProp2198.xml><?xml version="1.0" encoding="utf-8"?>
<formControlPr xmlns="http://schemas.microsoft.com/office/spreadsheetml/2009/9/main" objectType="Button" lockText="1"/>
</file>

<file path=xl/ctrlProps/ctrlProp219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00.xml><?xml version="1.0" encoding="utf-8"?>
<formControlPr xmlns="http://schemas.microsoft.com/office/spreadsheetml/2009/9/main" objectType="Button" lockText="1"/>
</file>

<file path=xl/ctrlProps/ctrlProp2201.xml><?xml version="1.0" encoding="utf-8"?>
<formControlPr xmlns="http://schemas.microsoft.com/office/spreadsheetml/2009/9/main" objectType="Button" lockText="1"/>
</file>

<file path=xl/ctrlProps/ctrlProp2202.xml><?xml version="1.0" encoding="utf-8"?>
<formControlPr xmlns="http://schemas.microsoft.com/office/spreadsheetml/2009/9/main" objectType="Button" lockText="1"/>
</file>

<file path=xl/ctrlProps/ctrlProp2203.xml><?xml version="1.0" encoding="utf-8"?>
<formControlPr xmlns="http://schemas.microsoft.com/office/spreadsheetml/2009/9/main" objectType="Button" lockText="1"/>
</file>

<file path=xl/ctrlProps/ctrlProp2204.xml><?xml version="1.0" encoding="utf-8"?>
<formControlPr xmlns="http://schemas.microsoft.com/office/spreadsheetml/2009/9/main" objectType="Button" lockText="1"/>
</file>

<file path=xl/ctrlProps/ctrlProp2205.xml><?xml version="1.0" encoding="utf-8"?>
<formControlPr xmlns="http://schemas.microsoft.com/office/spreadsheetml/2009/9/main" objectType="Button" lockText="1"/>
</file>

<file path=xl/ctrlProps/ctrlProp2206.xml><?xml version="1.0" encoding="utf-8"?>
<formControlPr xmlns="http://schemas.microsoft.com/office/spreadsheetml/2009/9/main" objectType="Button" lockText="1"/>
</file>

<file path=xl/ctrlProps/ctrlProp2207.xml><?xml version="1.0" encoding="utf-8"?>
<formControlPr xmlns="http://schemas.microsoft.com/office/spreadsheetml/2009/9/main" objectType="Button" lockText="1"/>
</file>

<file path=xl/ctrlProps/ctrlProp2208.xml><?xml version="1.0" encoding="utf-8"?>
<formControlPr xmlns="http://schemas.microsoft.com/office/spreadsheetml/2009/9/main" objectType="Button" lockText="1"/>
</file>

<file path=xl/ctrlProps/ctrlProp2209.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10.xml><?xml version="1.0" encoding="utf-8"?>
<formControlPr xmlns="http://schemas.microsoft.com/office/spreadsheetml/2009/9/main" objectType="Button" lockText="1"/>
</file>

<file path=xl/ctrlProps/ctrlProp2211.xml><?xml version="1.0" encoding="utf-8"?>
<formControlPr xmlns="http://schemas.microsoft.com/office/spreadsheetml/2009/9/main" objectType="Button" lockText="1"/>
</file>

<file path=xl/ctrlProps/ctrlProp2212.xml><?xml version="1.0" encoding="utf-8"?>
<formControlPr xmlns="http://schemas.microsoft.com/office/spreadsheetml/2009/9/main" objectType="Button" lockText="1"/>
</file>

<file path=xl/ctrlProps/ctrlProp2213.xml><?xml version="1.0" encoding="utf-8"?>
<formControlPr xmlns="http://schemas.microsoft.com/office/spreadsheetml/2009/9/main" objectType="Button" lockText="1"/>
</file>

<file path=xl/ctrlProps/ctrlProp2214.xml><?xml version="1.0" encoding="utf-8"?>
<formControlPr xmlns="http://schemas.microsoft.com/office/spreadsheetml/2009/9/main" objectType="Button" lockText="1"/>
</file>

<file path=xl/ctrlProps/ctrlProp2215.xml><?xml version="1.0" encoding="utf-8"?>
<formControlPr xmlns="http://schemas.microsoft.com/office/spreadsheetml/2009/9/main" objectType="Button" lockText="1"/>
</file>

<file path=xl/ctrlProps/ctrlProp2216.xml><?xml version="1.0" encoding="utf-8"?>
<formControlPr xmlns="http://schemas.microsoft.com/office/spreadsheetml/2009/9/main" objectType="Button" lockText="1"/>
</file>

<file path=xl/ctrlProps/ctrlProp2217.xml><?xml version="1.0" encoding="utf-8"?>
<formControlPr xmlns="http://schemas.microsoft.com/office/spreadsheetml/2009/9/main" objectType="Button" lockText="1"/>
</file>

<file path=xl/ctrlProps/ctrlProp2218.xml><?xml version="1.0" encoding="utf-8"?>
<formControlPr xmlns="http://schemas.microsoft.com/office/spreadsheetml/2009/9/main" objectType="Button" lockText="1"/>
</file>

<file path=xl/ctrlProps/ctrlProp2219.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20.xml><?xml version="1.0" encoding="utf-8"?>
<formControlPr xmlns="http://schemas.microsoft.com/office/spreadsheetml/2009/9/main" objectType="Button" lockText="1"/>
</file>

<file path=xl/ctrlProps/ctrlProp2221.xml><?xml version="1.0" encoding="utf-8"?>
<formControlPr xmlns="http://schemas.microsoft.com/office/spreadsheetml/2009/9/main" objectType="Button" lockText="1"/>
</file>

<file path=xl/ctrlProps/ctrlProp2222.xml><?xml version="1.0" encoding="utf-8"?>
<formControlPr xmlns="http://schemas.microsoft.com/office/spreadsheetml/2009/9/main" objectType="Button" lockText="1"/>
</file>

<file path=xl/ctrlProps/ctrlProp2223.xml><?xml version="1.0" encoding="utf-8"?>
<formControlPr xmlns="http://schemas.microsoft.com/office/spreadsheetml/2009/9/main" objectType="Button" lockText="1"/>
</file>

<file path=xl/ctrlProps/ctrlProp2224.xml><?xml version="1.0" encoding="utf-8"?>
<formControlPr xmlns="http://schemas.microsoft.com/office/spreadsheetml/2009/9/main" objectType="Button" lockText="1"/>
</file>

<file path=xl/ctrlProps/ctrlProp2225.xml><?xml version="1.0" encoding="utf-8"?>
<formControlPr xmlns="http://schemas.microsoft.com/office/spreadsheetml/2009/9/main" objectType="Button" lockText="1"/>
</file>

<file path=xl/ctrlProps/ctrlProp2226.xml><?xml version="1.0" encoding="utf-8"?>
<formControlPr xmlns="http://schemas.microsoft.com/office/spreadsheetml/2009/9/main" objectType="Button" lockText="1"/>
</file>

<file path=xl/ctrlProps/ctrlProp2227.xml><?xml version="1.0" encoding="utf-8"?>
<formControlPr xmlns="http://schemas.microsoft.com/office/spreadsheetml/2009/9/main" objectType="Button" lockText="1"/>
</file>

<file path=xl/ctrlProps/ctrlProp2228.xml><?xml version="1.0" encoding="utf-8"?>
<formControlPr xmlns="http://schemas.microsoft.com/office/spreadsheetml/2009/9/main" objectType="Button" lockText="1"/>
</file>

<file path=xl/ctrlProps/ctrlProp2229.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30.xml><?xml version="1.0" encoding="utf-8"?>
<formControlPr xmlns="http://schemas.microsoft.com/office/spreadsheetml/2009/9/main" objectType="Button" lockText="1"/>
</file>

<file path=xl/ctrlProps/ctrlProp2231.xml><?xml version="1.0" encoding="utf-8"?>
<formControlPr xmlns="http://schemas.microsoft.com/office/spreadsheetml/2009/9/main" objectType="Button" lockText="1"/>
</file>

<file path=xl/ctrlProps/ctrlProp2232.xml><?xml version="1.0" encoding="utf-8"?>
<formControlPr xmlns="http://schemas.microsoft.com/office/spreadsheetml/2009/9/main" objectType="Button" lockText="1"/>
</file>

<file path=xl/ctrlProps/ctrlProp2233.xml><?xml version="1.0" encoding="utf-8"?>
<formControlPr xmlns="http://schemas.microsoft.com/office/spreadsheetml/2009/9/main" objectType="Button" lockText="1"/>
</file>

<file path=xl/ctrlProps/ctrlProp2234.xml><?xml version="1.0" encoding="utf-8"?>
<formControlPr xmlns="http://schemas.microsoft.com/office/spreadsheetml/2009/9/main" objectType="Button" lockText="1"/>
</file>

<file path=xl/ctrlProps/ctrlProp2235.xml><?xml version="1.0" encoding="utf-8"?>
<formControlPr xmlns="http://schemas.microsoft.com/office/spreadsheetml/2009/9/main" objectType="Button" lockText="1"/>
</file>

<file path=xl/ctrlProps/ctrlProp2236.xml><?xml version="1.0" encoding="utf-8"?>
<formControlPr xmlns="http://schemas.microsoft.com/office/spreadsheetml/2009/9/main" objectType="Button" lockText="1"/>
</file>

<file path=xl/ctrlProps/ctrlProp2237.xml><?xml version="1.0" encoding="utf-8"?>
<formControlPr xmlns="http://schemas.microsoft.com/office/spreadsheetml/2009/9/main" objectType="Button" lockText="1"/>
</file>

<file path=xl/ctrlProps/ctrlProp2238.xml><?xml version="1.0" encoding="utf-8"?>
<formControlPr xmlns="http://schemas.microsoft.com/office/spreadsheetml/2009/9/main" objectType="Button" lockText="1"/>
</file>

<file path=xl/ctrlProps/ctrlProp2239.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40.xml><?xml version="1.0" encoding="utf-8"?>
<formControlPr xmlns="http://schemas.microsoft.com/office/spreadsheetml/2009/9/main" objectType="Button" lockText="1"/>
</file>

<file path=xl/ctrlProps/ctrlProp2241.xml><?xml version="1.0" encoding="utf-8"?>
<formControlPr xmlns="http://schemas.microsoft.com/office/spreadsheetml/2009/9/main" objectType="Button" lockText="1"/>
</file>

<file path=xl/ctrlProps/ctrlProp2242.xml><?xml version="1.0" encoding="utf-8"?>
<formControlPr xmlns="http://schemas.microsoft.com/office/spreadsheetml/2009/9/main" objectType="Button" lockText="1"/>
</file>

<file path=xl/ctrlProps/ctrlProp2243.xml><?xml version="1.0" encoding="utf-8"?>
<formControlPr xmlns="http://schemas.microsoft.com/office/spreadsheetml/2009/9/main" objectType="Button" lockText="1"/>
</file>

<file path=xl/ctrlProps/ctrlProp2244.xml><?xml version="1.0" encoding="utf-8"?>
<formControlPr xmlns="http://schemas.microsoft.com/office/spreadsheetml/2009/9/main" objectType="Button" lockText="1"/>
</file>

<file path=xl/ctrlProps/ctrlProp2245.xml><?xml version="1.0" encoding="utf-8"?>
<formControlPr xmlns="http://schemas.microsoft.com/office/spreadsheetml/2009/9/main" objectType="Button" lockText="1"/>
</file>

<file path=xl/ctrlProps/ctrlProp2246.xml><?xml version="1.0" encoding="utf-8"?>
<formControlPr xmlns="http://schemas.microsoft.com/office/spreadsheetml/2009/9/main" objectType="Button" lockText="1"/>
</file>

<file path=xl/ctrlProps/ctrlProp2247.xml><?xml version="1.0" encoding="utf-8"?>
<formControlPr xmlns="http://schemas.microsoft.com/office/spreadsheetml/2009/9/main" objectType="Button" lockText="1"/>
</file>

<file path=xl/ctrlProps/ctrlProp2248.xml><?xml version="1.0" encoding="utf-8"?>
<formControlPr xmlns="http://schemas.microsoft.com/office/spreadsheetml/2009/9/main" objectType="Button" lockText="1"/>
</file>

<file path=xl/ctrlProps/ctrlProp2249.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50.xml><?xml version="1.0" encoding="utf-8"?>
<formControlPr xmlns="http://schemas.microsoft.com/office/spreadsheetml/2009/9/main" objectType="Button" lockText="1"/>
</file>

<file path=xl/ctrlProps/ctrlProp2251.xml><?xml version="1.0" encoding="utf-8"?>
<formControlPr xmlns="http://schemas.microsoft.com/office/spreadsheetml/2009/9/main" objectType="Button" lockText="1"/>
</file>

<file path=xl/ctrlProps/ctrlProp2252.xml><?xml version="1.0" encoding="utf-8"?>
<formControlPr xmlns="http://schemas.microsoft.com/office/spreadsheetml/2009/9/main" objectType="Button" lockText="1"/>
</file>

<file path=xl/ctrlProps/ctrlProp2253.xml><?xml version="1.0" encoding="utf-8"?>
<formControlPr xmlns="http://schemas.microsoft.com/office/spreadsheetml/2009/9/main" objectType="Button" lockText="1"/>
</file>

<file path=xl/ctrlProps/ctrlProp2254.xml><?xml version="1.0" encoding="utf-8"?>
<formControlPr xmlns="http://schemas.microsoft.com/office/spreadsheetml/2009/9/main" objectType="Button" lockText="1"/>
</file>

<file path=xl/ctrlProps/ctrlProp2255.xml><?xml version="1.0" encoding="utf-8"?>
<formControlPr xmlns="http://schemas.microsoft.com/office/spreadsheetml/2009/9/main" objectType="Button" lockText="1"/>
</file>

<file path=xl/ctrlProps/ctrlProp2256.xml><?xml version="1.0" encoding="utf-8"?>
<formControlPr xmlns="http://schemas.microsoft.com/office/spreadsheetml/2009/9/main" objectType="Button" lockText="1"/>
</file>

<file path=xl/ctrlProps/ctrlProp2257.xml><?xml version="1.0" encoding="utf-8"?>
<formControlPr xmlns="http://schemas.microsoft.com/office/spreadsheetml/2009/9/main" objectType="Button" lockText="1"/>
</file>

<file path=xl/ctrlProps/ctrlProp2258.xml><?xml version="1.0" encoding="utf-8"?>
<formControlPr xmlns="http://schemas.microsoft.com/office/spreadsheetml/2009/9/main" objectType="Button" lockText="1"/>
</file>

<file path=xl/ctrlProps/ctrlProp2259.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60.xml><?xml version="1.0" encoding="utf-8"?>
<formControlPr xmlns="http://schemas.microsoft.com/office/spreadsheetml/2009/9/main" objectType="Button" lockText="1"/>
</file>

<file path=xl/ctrlProps/ctrlProp2261.xml><?xml version="1.0" encoding="utf-8"?>
<formControlPr xmlns="http://schemas.microsoft.com/office/spreadsheetml/2009/9/main" objectType="Button" lockText="1"/>
</file>

<file path=xl/ctrlProps/ctrlProp2262.xml><?xml version="1.0" encoding="utf-8"?>
<formControlPr xmlns="http://schemas.microsoft.com/office/spreadsheetml/2009/9/main" objectType="Button" lockText="1"/>
</file>

<file path=xl/ctrlProps/ctrlProp2263.xml><?xml version="1.0" encoding="utf-8"?>
<formControlPr xmlns="http://schemas.microsoft.com/office/spreadsheetml/2009/9/main" objectType="Button" lockText="1"/>
</file>

<file path=xl/ctrlProps/ctrlProp2264.xml><?xml version="1.0" encoding="utf-8"?>
<formControlPr xmlns="http://schemas.microsoft.com/office/spreadsheetml/2009/9/main" objectType="Button" lockText="1"/>
</file>

<file path=xl/ctrlProps/ctrlProp2265.xml><?xml version="1.0" encoding="utf-8"?>
<formControlPr xmlns="http://schemas.microsoft.com/office/spreadsheetml/2009/9/main" objectType="Button" lockText="1"/>
</file>

<file path=xl/ctrlProps/ctrlProp2266.xml><?xml version="1.0" encoding="utf-8"?>
<formControlPr xmlns="http://schemas.microsoft.com/office/spreadsheetml/2009/9/main" objectType="Button" lockText="1"/>
</file>

<file path=xl/ctrlProps/ctrlProp2267.xml><?xml version="1.0" encoding="utf-8"?>
<formControlPr xmlns="http://schemas.microsoft.com/office/spreadsheetml/2009/9/main" objectType="Button" lockText="1"/>
</file>

<file path=xl/ctrlProps/ctrlProp2268.xml><?xml version="1.0" encoding="utf-8"?>
<formControlPr xmlns="http://schemas.microsoft.com/office/spreadsheetml/2009/9/main" objectType="Button" lockText="1"/>
</file>

<file path=xl/ctrlProps/ctrlProp2269.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70.xml><?xml version="1.0" encoding="utf-8"?>
<formControlPr xmlns="http://schemas.microsoft.com/office/spreadsheetml/2009/9/main" objectType="Button" lockText="1"/>
</file>

<file path=xl/ctrlProps/ctrlProp2271.xml><?xml version="1.0" encoding="utf-8"?>
<formControlPr xmlns="http://schemas.microsoft.com/office/spreadsheetml/2009/9/main" objectType="Button" lockText="1"/>
</file>

<file path=xl/ctrlProps/ctrlProp2272.xml><?xml version="1.0" encoding="utf-8"?>
<formControlPr xmlns="http://schemas.microsoft.com/office/spreadsheetml/2009/9/main" objectType="Button" lockText="1"/>
</file>

<file path=xl/ctrlProps/ctrlProp2273.xml><?xml version="1.0" encoding="utf-8"?>
<formControlPr xmlns="http://schemas.microsoft.com/office/spreadsheetml/2009/9/main" objectType="Button" lockText="1"/>
</file>

<file path=xl/ctrlProps/ctrlProp2274.xml><?xml version="1.0" encoding="utf-8"?>
<formControlPr xmlns="http://schemas.microsoft.com/office/spreadsheetml/2009/9/main" objectType="Button" lockText="1"/>
</file>

<file path=xl/ctrlProps/ctrlProp2275.xml><?xml version="1.0" encoding="utf-8"?>
<formControlPr xmlns="http://schemas.microsoft.com/office/spreadsheetml/2009/9/main" objectType="Button" lockText="1"/>
</file>

<file path=xl/ctrlProps/ctrlProp2276.xml><?xml version="1.0" encoding="utf-8"?>
<formControlPr xmlns="http://schemas.microsoft.com/office/spreadsheetml/2009/9/main" objectType="Button" lockText="1"/>
</file>

<file path=xl/ctrlProps/ctrlProp2277.xml><?xml version="1.0" encoding="utf-8"?>
<formControlPr xmlns="http://schemas.microsoft.com/office/spreadsheetml/2009/9/main" objectType="Button" lockText="1"/>
</file>

<file path=xl/ctrlProps/ctrlProp2278.xml><?xml version="1.0" encoding="utf-8"?>
<formControlPr xmlns="http://schemas.microsoft.com/office/spreadsheetml/2009/9/main" objectType="Button" lockText="1"/>
</file>

<file path=xl/ctrlProps/ctrlProp2279.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80.xml><?xml version="1.0" encoding="utf-8"?>
<formControlPr xmlns="http://schemas.microsoft.com/office/spreadsheetml/2009/9/main" objectType="Button" lockText="1"/>
</file>

<file path=xl/ctrlProps/ctrlProp2281.xml><?xml version="1.0" encoding="utf-8"?>
<formControlPr xmlns="http://schemas.microsoft.com/office/spreadsheetml/2009/9/main" objectType="Button" lockText="1"/>
</file>

<file path=xl/ctrlProps/ctrlProp2282.xml><?xml version="1.0" encoding="utf-8"?>
<formControlPr xmlns="http://schemas.microsoft.com/office/spreadsheetml/2009/9/main" objectType="Button" lockText="1"/>
</file>

<file path=xl/ctrlProps/ctrlProp2283.xml><?xml version="1.0" encoding="utf-8"?>
<formControlPr xmlns="http://schemas.microsoft.com/office/spreadsheetml/2009/9/main" objectType="Button" lockText="1"/>
</file>

<file path=xl/ctrlProps/ctrlProp2284.xml><?xml version="1.0" encoding="utf-8"?>
<formControlPr xmlns="http://schemas.microsoft.com/office/spreadsheetml/2009/9/main" objectType="Button" lockText="1"/>
</file>

<file path=xl/ctrlProps/ctrlProp2285.xml><?xml version="1.0" encoding="utf-8"?>
<formControlPr xmlns="http://schemas.microsoft.com/office/spreadsheetml/2009/9/main" objectType="Button" lockText="1"/>
</file>

<file path=xl/ctrlProps/ctrlProp2286.xml><?xml version="1.0" encoding="utf-8"?>
<formControlPr xmlns="http://schemas.microsoft.com/office/spreadsheetml/2009/9/main" objectType="Button" lockText="1"/>
</file>

<file path=xl/ctrlProps/ctrlProp2287.xml><?xml version="1.0" encoding="utf-8"?>
<formControlPr xmlns="http://schemas.microsoft.com/office/spreadsheetml/2009/9/main" objectType="Button" lockText="1"/>
</file>

<file path=xl/ctrlProps/ctrlProp2288.xml><?xml version="1.0" encoding="utf-8"?>
<formControlPr xmlns="http://schemas.microsoft.com/office/spreadsheetml/2009/9/main" objectType="Button" lockText="1"/>
</file>

<file path=xl/ctrlProps/ctrlProp2289.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290.xml><?xml version="1.0" encoding="utf-8"?>
<formControlPr xmlns="http://schemas.microsoft.com/office/spreadsheetml/2009/9/main" objectType="Button" lockText="1"/>
</file>

<file path=xl/ctrlProps/ctrlProp2291.xml><?xml version="1.0" encoding="utf-8"?>
<formControlPr xmlns="http://schemas.microsoft.com/office/spreadsheetml/2009/9/main" objectType="Button" lockText="1"/>
</file>

<file path=xl/ctrlProps/ctrlProp2292.xml><?xml version="1.0" encoding="utf-8"?>
<formControlPr xmlns="http://schemas.microsoft.com/office/spreadsheetml/2009/9/main" objectType="Button" lockText="1"/>
</file>

<file path=xl/ctrlProps/ctrlProp2293.xml><?xml version="1.0" encoding="utf-8"?>
<formControlPr xmlns="http://schemas.microsoft.com/office/spreadsheetml/2009/9/main" objectType="Button" lockText="1"/>
</file>

<file path=xl/ctrlProps/ctrlProp2294.xml><?xml version="1.0" encoding="utf-8"?>
<formControlPr xmlns="http://schemas.microsoft.com/office/spreadsheetml/2009/9/main" objectType="Button" lockText="1"/>
</file>

<file path=xl/ctrlProps/ctrlProp2295.xml><?xml version="1.0" encoding="utf-8"?>
<formControlPr xmlns="http://schemas.microsoft.com/office/spreadsheetml/2009/9/main" objectType="Button" lockText="1"/>
</file>

<file path=xl/ctrlProps/ctrlProp2296.xml><?xml version="1.0" encoding="utf-8"?>
<formControlPr xmlns="http://schemas.microsoft.com/office/spreadsheetml/2009/9/main" objectType="Button" lockText="1"/>
</file>

<file path=xl/ctrlProps/ctrlProp2297.xml><?xml version="1.0" encoding="utf-8"?>
<formControlPr xmlns="http://schemas.microsoft.com/office/spreadsheetml/2009/9/main" objectType="Button" lockText="1"/>
</file>

<file path=xl/ctrlProps/ctrlProp2298.xml><?xml version="1.0" encoding="utf-8"?>
<formControlPr xmlns="http://schemas.microsoft.com/office/spreadsheetml/2009/9/main" objectType="Button" lockText="1"/>
</file>

<file path=xl/ctrlProps/ctrlProp229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lockText="1"/>
</file>

<file path=xl/ctrlProps/ctrlProp2300.xml><?xml version="1.0" encoding="utf-8"?>
<formControlPr xmlns="http://schemas.microsoft.com/office/spreadsheetml/2009/9/main" objectType="Button" lockText="1"/>
</file>

<file path=xl/ctrlProps/ctrlProp2301.xml><?xml version="1.0" encoding="utf-8"?>
<formControlPr xmlns="http://schemas.microsoft.com/office/spreadsheetml/2009/9/main" objectType="Button" lockText="1"/>
</file>

<file path=xl/ctrlProps/ctrlProp2302.xml><?xml version="1.0" encoding="utf-8"?>
<formControlPr xmlns="http://schemas.microsoft.com/office/spreadsheetml/2009/9/main" objectType="Button" lockText="1"/>
</file>

<file path=xl/ctrlProps/ctrlProp2303.xml><?xml version="1.0" encoding="utf-8"?>
<formControlPr xmlns="http://schemas.microsoft.com/office/spreadsheetml/2009/9/main" objectType="Button" lockText="1"/>
</file>

<file path=xl/ctrlProps/ctrlProp2304.xml><?xml version="1.0" encoding="utf-8"?>
<formControlPr xmlns="http://schemas.microsoft.com/office/spreadsheetml/2009/9/main" objectType="Button" lockText="1"/>
</file>

<file path=xl/ctrlProps/ctrlProp2305.xml><?xml version="1.0" encoding="utf-8"?>
<formControlPr xmlns="http://schemas.microsoft.com/office/spreadsheetml/2009/9/main" objectType="Button" lockText="1"/>
</file>

<file path=xl/ctrlProps/ctrlProp2306.xml><?xml version="1.0" encoding="utf-8"?>
<formControlPr xmlns="http://schemas.microsoft.com/office/spreadsheetml/2009/9/main" objectType="Button" lockText="1"/>
</file>

<file path=xl/ctrlProps/ctrlProp2307.xml><?xml version="1.0" encoding="utf-8"?>
<formControlPr xmlns="http://schemas.microsoft.com/office/spreadsheetml/2009/9/main" objectType="Button" lockText="1"/>
</file>

<file path=xl/ctrlProps/ctrlProp2308.xml><?xml version="1.0" encoding="utf-8"?>
<formControlPr xmlns="http://schemas.microsoft.com/office/spreadsheetml/2009/9/main" objectType="Button" lockText="1"/>
</file>

<file path=xl/ctrlProps/ctrlProp2309.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10.xml><?xml version="1.0" encoding="utf-8"?>
<formControlPr xmlns="http://schemas.microsoft.com/office/spreadsheetml/2009/9/main" objectType="Button" lockText="1"/>
</file>

<file path=xl/ctrlProps/ctrlProp2311.xml><?xml version="1.0" encoding="utf-8"?>
<formControlPr xmlns="http://schemas.microsoft.com/office/spreadsheetml/2009/9/main" objectType="Button" lockText="1"/>
</file>

<file path=xl/ctrlProps/ctrlProp2312.xml><?xml version="1.0" encoding="utf-8"?>
<formControlPr xmlns="http://schemas.microsoft.com/office/spreadsheetml/2009/9/main" objectType="Button" lockText="1"/>
</file>

<file path=xl/ctrlProps/ctrlProp2313.xml><?xml version="1.0" encoding="utf-8"?>
<formControlPr xmlns="http://schemas.microsoft.com/office/spreadsheetml/2009/9/main" objectType="Button" lockText="1"/>
</file>

<file path=xl/ctrlProps/ctrlProp2314.xml><?xml version="1.0" encoding="utf-8"?>
<formControlPr xmlns="http://schemas.microsoft.com/office/spreadsheetml/2009/9/main" objectType="Button" lockText="1"/>
</file>

<file path=xl/ctrlProps/ctrlProp2315.xml><?xml version="1.0" encoding="utf-8"?>
<formControlPr xmlns="http://schemas.microsoft.com/office/spreadsheetml/2009/9/main" objectType="Button" lockText="1"/>
</file>

<file path=xl/ctrlProps/ctrlProp2316.xml><?xml version="1.0" encoding="utf-8"?>
<formControlPr xmlns="http://schemas.microsoft.com/office/spreadsheetml/2009/9/main" objectType="Button" lockText="1"/>
</file>

<file path=xl/ctrlProps/ctrlProp2317.xml><?xml version="1.0" encoding="utf-8"?>
<formControlPr xmlns="http://schemas.microsoft.com/office/spreadsheetml/2009/9/main" objectType="Button" lockText="1"/>
</file>

<file path=xl/ctrlProps/ctrlProp2318.xml><?xml version="1.0" encoding="utf-8"?>
<formControlPr xmlns="http://schemas.microsoft.com/office/spreadsheetml/2009/9/main" objectType="Button" lockText="1"/>
</file>

<file path=xl/ctrlProps/ctrlProp2319.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20.xml><?xml version="1.0" encoding="utf-8"?>
<formControlPr xmlns="http://schemas.microsoft.com/office/spreadsheetml/2009/9/main" objectType="Button" lockText="1"/>
</file>

<file path=xl/ctrlProps/ctrlProp2321.xml><?xml version="1.0" encoding="utf-8"?>
<formControlPr xmlns="http://schemas.microsoft.com/office/spreadsheetml/2009/9/main" objectType="Button" lockText="1"/>
</file>

<file path=xl/ctrlProps/ctrlProp2322.xml><?xml version="1.0" encoding="utf-8"?>
<formControlPr xmlns="http://schemas.microsoft.com/office/spreadsheetml/2009/9/main" objectType="Button" lockText="1"/>
</file>

<file path=xl/ctrlProps/ctrlProp2323.xml><?xml version="1.0" encoding="utf-8"?>
<formControlPr xmlns="http://schemas.microsoft.com/office/spreadsheetml/2009/9/main" objectType="Button" lockText="1"/>
</file>

<file path=xl/ctrlProps/ctrlProp2324.xml><?xml version="1.0" encoding="utf-8"?>
<formControlPr xmlns="http://schemas.microsoft.com/office/spreadsheetml/2009/9/main" objectType="Button" lockText="1"/>
</file>

<file path=xl/ctrlProps/ctrlProp2325.xml><?xml version="1.0" encoding="utf-8"?>
<formControlPr xmlns="http://schemas.microsoft.com/office/spreadsheetml/2009/9/main" objectType="Button" lockText="1"/>
</file>

<file path=xl/ctrlProps/ctrlProp2326.xml><?xml version="1.0" encoding="utf-8"?>
<formControlPr xmlns="http://schemas.microsoft.com/office/spreadsheetml/2009/9/main" objectType="Button" lockText="1"/>
</file>

<file path=xl/ctrlProps/ctrlProp2327.xml><?xml version="1.0" encoding="utf-8"?>
<formControlPr xmlns="http://schemas.microsoft.com/office/spreadsheetml/2009/9/main" objectType="Button" lockText="1"/>
</file>

<file path=xl/ctrlProps/ctrlProp2328.xml><?xml version="1.0" encoding="utf-8"?>
<formControlPr xmlns="http://schemas.microsoft.com/office/spreadsheetml/2009/9/main" objectType="Button" lockText="1"/>
</file>

<file path=xl/ctrlProps/ctrlProp2329.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30.xml><?xml version="1.0" encoding="utf-8"?>
<formControlPr xmlns="http://schemas.microsoft.com/office/spreadsheetml/2009/9/main" objectType="Button" lockText="1"/>
</file>

<file path=xl/ctrlProps/ctrlProp2331.xml><?xml version="1.0" encoding="utf-8"?>
<formControlPr xmlns="http://schemas.microsoft.com/office/spreadsheetml/2009/9/main" objectType="Button" lockText="1"/>
</file>

<file path=xl/ctrlProps/ctrlProp2332.xml><?xml version="1.0" encoding="utf-8"?>
<formControlPr xmlns="http://schemas.microsoft.com/office/spreadsheetml/2009/9/main" objectType="Button" lockText="1"/>
</file>

<file path=xl/ctrlProps/ctrlProp2333.xml><?xml version="1.0" encoding="utf-8"?>
<formControlPr xmlns="http://schemas.microsoft.com/office/spreadsheetml/2009/9/main" objectType="Button" lockText="1"/>
</file>

<file path=xl/ctrlProps/ctrlProp2334.xml><?xml version="1.0" encoding="utf-8"?>
<formControlPr xmlns="http://schemas.microsoft.com/office/spreadsheetml/2009/9/main" objectType="Button" lockText="1"/>
</file>

<file path=xl/ctrlProps/ctrlProp2335.xml><?xml version="1.0" encoding="utf-8"?>
<formControlPr xmlns="http://schemas.microsoft.com/office/spreadsheetml/2009/9/main" objectType="Button" lockText="1"/>
</file>

<file path=xl/ctrlProps/ctrlProp2336.xml><?xml version="1.0" encoding="utf-8"?>
<formControlPr xmlns="http://schemas.microsoft.com/office/spreadsheetml/2009/9/main" objectType="Button" lockText="1"/>
</file>

<file path=xl/ctrlProps/ctrlProp2337.xml><?xml version="1.0" encoding="utf-8"?>
<formControlPr xmlns="http://schemas.microsoft.com/office/spreadsheetml/2009/9/main" objectType="Button" lockText="1"/>
</file>

<file path=xl/ctrlProps/ctrlProp2338.xml><?xml version="1.0" encoding="utf-8"?>
<formControlPr xmlns="http://schemas.microsoft.com/office/spreadsheetml/2009/9/main" objectType="Button" lockText="1"/>
</file>

<file path=xl/ctrlProps/ctrlProp2339.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40.xml><?xml version="1.0" encoding="utf-8"?>
<formControlPr xmlns="http://schemas.microsoft.com/office/spreadsheetml/2009/9/main" objectType="Button" lockText="1"/>
</file>

<file path=xl/ctrlProps/ctrlProp2341.xml><?xml version="1.0" encoding="utf-8"?>
<formControlPr xmlns="http://schemas.microsoft.com/office/spreadsheetml/2009/9/main" objectType="Button" lockText="1"/>
</file>

<file path=xl/ctrlProps/ctrlProp2342.xml><?xml version="1.0" encoding="utf-8"?>
<formControlPr xmlns="http://schemas.microsoft.com/office/spreadsheetml/2009/9/main" objectType="Button" lockText="1"/>
</file>

<file path=xl/ctrlProps/ctrlProp2343.xml><?xml version="1.0" encoding="utf-8"?>
<formControlPr xmlns="http://schemas.microsoft.com/office/spreadsheetml/2009/9/main" objectType="Button" lockText="1"/>
</file>

<file path=xl/ctrlProps/ctrlProp2344.xml><?xml version="1.0" encoding="utf-8"?>
<formControlPr xmlns="http://schemas.microsoft.com/office/spreadsheetml/2009/9/main" objectType="Button" lockText="1"/>
</file>

<file path=xl/ctrlProps/ctrlProp2345.xml><?xml version="1.0" encoding="utf-8"?>
<formControlPr xmlns="http://schemas.microsoft.com/office/spreadsheetml/2009/9/main" objectType="Button" lockText="1"/>
</file>

<file path=xl/ctrlProps/ctrlProp2346.xml><?xml version="1.0" encoding="utf-8"?>
<formControlPr xmlns="http://schemas.microsoft.com/office/spreadsheetml/2009/9/main" objectType="Button" lockText="1"/>
</file>

<file path=xl/ctrlProps/ctrlProp2347.xml><?xml version="1.0" encoding="utf-8"?>
<formControlPr xmlns="http://schemas.microsoft.com/office/spreadsheetml/2009/9/main" objectType="Button" lockText="1"/>
</file>

<file path=xl/ctrlProps/ctrlProp2348.xml><?xml version="1.0" encoding="utf-8"?>
<formControlPr xmlns="http://schemas.microsoft.com/office/spreadsheetml/2009/9/main" objectType="Button" lockText="1"/>
</file>

<file path=xl/ctrlProps/ctrlProp2349.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50.xml><?xml version="1.0" encoding="utf-8"?>
<formControlPr xmlns="http://schemas.microsoft.com/office/spreadsheetml/2009/9/main" objectType="Button" lockText="1"/>
</file>

<file path=xl/ctrlProps/ctrlProp2351.xml><?xml version="1.0" encoding="utf-8"?>
<formControlPr xmlns="http://schemas.microsoft.com/office/spreadsheetml/2009/9/main" objectType="Button" lockText="1"/>
</file>

<file path=xl/ctrlProps/ctrlProp2352.xml><?xml version="1.0" encoding="utf-8"?>
<formControlPr xmlns="http://schemas.microsoft.com/office/spreadsheetml/2009/9/main" objectType="Button" lockText="1"/>
</file>

<file path=xl/ctrlProps/ctrlProp2353.xml><?xml version="1.0" encoding="utf-8"?>
<formControlPr xmlns="http://schemas.microsoft.com/office/spreadsheetml/2009/9/main" objectType="Button" lockText="1"/>
</file>

<file path=xl/ctrlProps/ctrlProp2354.xml><?xml version="1.0" encoding="utf-8"?>
<formControlPr xmlns="http://schemas.microsoft.com/office/spreadsheetml/2009/9/main" objectType="Button" lockText="1"/>
</file>

<file path=xl/ctrlProps/ctrlProp2355.xml><?xml version="1.0" encoding="utf-8"?>
<formControlPr xmlns="http://schemas.microsoft.com/office/spreadsheetml/2009/9/main" objectType="Button" lockText="1"/>
</file>

<file path=xl/ctrlProps/ctrlProp2356.xml><?xml version="1.0" encoding="utf-8"?>
<formControlPr xmlns="http://schemas.microsoft.com/office/spreadsheetml/2009/9/main" objectType="Button" lockText="1"/>
</file>

<file path=xl/ctrlProps/ctrlProp2357.xml><?xml version="1.0" encoding="utf-8"?>
<formControlPr xmlns="http://schemas.microsoft.com/office/spreadsheetml/2009/9/main" objectType="Button" lockText="1"/>
</file>

<file path=xl/ctrlProps/ctrlProp2358.xml><?xml version="1.0" encoding="utf-8"?>
<formControlPr xmlns="http://schemas.microsoft.com/office/spreadsheetml/2009/9/main" objectType="Button" lockText="1"/>
</file>

<file path=xl/ctrlProps/ctrlProp2359.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60.xml><?xml version="1.0" encoding="utf-8"?>
<formControlPr xmlns="http://schemas.microsoft.com/office/spreadsheetml/2009/9/main" objectType="Button" lockText="1"/>
</file>

<file path=xl/ctrlProps/ctrlProp2361.xml><?xml version="1.0" encoding="utf-8"?>
<formControlPr xmlns="http://schemas.microsoft.com/office/spreadsheetml/2009/9/main" objectType="Button" lockText="1"/>
</file>

<file path=xl/ctrlProps/ctrlProp2362.xml><?xml version="1.0" encoding="utf-8"?>
<formControlPr xmlns="http://schemas.microsoft.com/office/spreadsheetml/2009/9/main" objectType="Button" lockText="1"/>
</file>

<file path=xl/ctrlProps/ctrlProp2363.xml><?xml version="1.0" encoding="utf-8"?>
<formControlPr xmlns="http://schemas.microsoft.com/office/spreadsheetml/2009/9/main" objectType="Button" lockText="1"/>
</file>

<file path=xl/ctrlProps/ctrlProp2364.xml><?xml version="1.0" encoding="utf-8"?>
<formControlPr xmlns="http://schemas.microsoft.com/office/spreadsheetml/2009/9/main" objectType="Button" lockText="1"/>
</file>

<file path=xl/ctrlProps/ctrlProp2365.xml><?xml version="1.0" encoding="utf-8"?>
<formControlPr xmlns="http://schemas.microsoft.com/office/spreadsheetml/2009/9/main" objectType="Button" lockText="1"/>
</file>

<file path=xl/ctrlProps/ctrlProp2366.xml><?xml version="1.0" encoding="utf-8"?>
<formControlPr xmlns="http://schemas.microsoft.com/office/spreadsheetml/2009/9/main" objectType="Button" lockText="1"/>
</file>

<file path=xl/ctrlProps/ctrlProp2367.xml><?xml version="1.0" encoding="utf-8"?>
<formControlPr xmlns="http://schemas.microsoft.com/office/spreadsheetml/2009/9/main" objectType="Button" lockText="1"/>
</file>

<file path=xl/ctrlProps/ctrlProp2368.xml><?xml version="1.0" encoding="utf-8"?>
<formControlPr xmlns="http://schemas.microsoft.com/office/spreadsheetml/2009/9/main" objectType="Button" lockText="1"/>
</file>

<file path=xl/ctrlProps/ctrlProp2369.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70.xml><?xml version="1.0" encoding="utf-8"?>
<formControlPr xmlns="http://schemas.microsoft.com/office/spreadsheetml/2009/9/main" objectType="Button" lockText="1"/>
</file>

<file path=xl/ctrlProps/ctrlProp2371.xml><?xml version="1.0" encoding="utf-8"?>
<formControlPr xmlns="http://schemas.microsoft.com/office/spreadsheetml/2009/9/main" objectType="Button" lockText="1"/>
</file>

<file path=xl/ctrlProps/ctrlProp2372.xml><?xml version="1.0" encoding="utf-8"?>
<formControlPr xmlns="http://schemas.microsoft.com/office/spreadsheetml/2009/9/main" objectType="Button" lockText="1"/>
</file>

<file path=xl/ctrlProps/ctrlProp2373.xml><?xml version="1.0" encoding="utf-8"?>
<formControlPr xmlns="http://schemas.microsoft.com/office/spreadsheetml/2009/9/main" objectType="Button" lockText="1"/>
</file>

<file path=xl/ctrlProps/ctrlProp2374.xml><?xml version="1.0" encoding="utf-8"?>
<formControlPr xmlns="http://schemas.microsoft.com/office/spreadsheetml/2009/9/main" objectType="Button" lockText="1"/>
</file>

<file path=xl/ctrlProps/ctrlProp2375.xml><?xml version="1.0" encoding="utf-8"?>
<formControlPr xmlns="http://schemas.microsoft.com/office/spreadsheetml/2009/9/main" objectType="Button" lockText="1"/>
</file>

<file path=xl/ctrlProps/ctrlProp2376.xml><?xml version="1.0" encoding="utf-8"?>
<formControlPr xmlns="http://schemas.microsoft.com/office/spreadsheetml/2009/9/main" objectType="Button" lockText="1"/>
</file>

<file path=xl/ctrlProps/ctrlProp2377.xml><?xml version="1.0" encoding="utf-8"?>
<formControlPr xmlns="http://schemas.microsoft.com/office/spreadsheetml/2009/9/main" objectType="Button" lockText="1"/>
</file>

<file path=xl/ctrlProps/ctrlProp2378.xml><?xml version="1.0" encoding="utf-8"?>
<formControlPr xmlns="http://schemas.microsoft.com/office/spreadsheetml/2009/9/main" objectType="Button" lockText="1"/>
</file>

<file path=xl/ctrlProps/ctrlProp2379.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80.xml><?xml version="1.0" encoding="utf-8"?>
<formControlPr xmlns="http://schemas.microsoft.com/office/spreadsheetml/2009/9/main" objectType="Button" lockText="1"/>
</file>

<file path=xl/ctrlProps/ctrlProp2381.xml><?xml version="1.0" encoding="utf-8"?>
<formControlPr xmlns="http://schemas.microsoft.com/office/spreadsheetml/2009/9/main" objectType="Button" lockText="1"/>
</file>

<file path=xl/ctrlProps/ctrlProp2382.xml><?xml version="1.0" encoding="utf-8"?>
<formControlPr xmlns="http://schemas.microsoft.com/office/spreadsheetml/2009/9/main" objectType="Button" lockText="1"/>
</file>

<file path=xl/ctrlProps/ctrlProp2383.xml><?xml version="1.0" encoding="utf-8"?>
<formControlPr xmlns="http://schemas.microsoft.com/office/spreadsheetml/2009/9/main" objectType="Button" lockText="1"/>
</file>

<file path=xl/ctrlProps/ctrlProp2384.xml><?xml version="1.0" encoding="utf-8"?>
<formControlPr xmlns="http://schemas.microsoft.com/office/spreadsheetml/2009/9/main" objectType="Button" lockText="1"/>
</file>

<file path=xl/ctrlProps/ctrlProp2385.xml><?xml version="1.0" encoding="utf-8"?>
<formControlPr xmlns="http://schemas.microsoft.com/office/spreadsheetml/2009/9/main" objectType="Button" lockText="1"/>
</file>

<file path=xl/ctrlProps/ctrlProp2386.xml><?xml version="1.0" encoding="utf-8"?>
<formControlPr xmlns="http://schemas.microsoft.com/office/spreadsheetml/2009/9/main" objectType="Button" lockText="1"/>
</file>

<file path=xl/ctrlProps/ctrlProp2387.xml><?xml version="1.0" encoding="utf-8"?>
<formControlPr xmlns="http://schemas.microsoft.com/office/spreadsheetml/2009/9/main" objectType="Button" lockText="1"/>
</file>

<file path=xl/ctrlProps/ctrlProp2388.xml><?xml version="1.0" encoding="utf-8"?>
<formControlPr xmlns="http://schemas.microsoft.com/office/spreadsheetml/2009/9/main" objectType="Button" lockText="1"/>
</file>

<file path=xl/ctrlProps/ctrlProp2389.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390.xml><?xml version="1.0" encoding="utf-8"?>
<formControlPr xmlns="http://schemas.microsoft.com/office/spreadsheetml/2009/9/main" objectType="Button" lockText="1"/>
</file>

<file path=xl/ctrlProps/ctrlProp2391.xml><?xml version="1.0" encoding="utf-8"?>
<formControlPr xmlns="http://schemas.microsoft.com/office/spreadsheetml/2009/9/main" objectType="Button" lockText="1"/>
</file>

<file path=xl/ctrlProps/ctrlProp2392.xml><?xml version="1.0" encoding="utf-8"?>
<formControlPr xmlns="http://schemas.microsoft.com/office/spreadsheetml/2009/9/main" objectType="Button" lockText="1"/>
</file>

<file path=xl/ctrlProps/ctrlProp2393.xml><?xml version="1.0" encoding="utf-8"?>
<formControlPr xmlns="http://schemas.microsoft.com/office/spreadsheetml/2009/9/main" objectType="Button" lockText="1"/>
</file>

<file path=xl/ctrlProps/ctrlProp2394.xml><?xml version="1.0" encoding="utf-8"?>
<formControlPr xmlns="http://schemas.microsoft.com/office/spreadsheetml/2009/9/main" objectType="Button" lockText="1"/>
</file>

<file path=xl/ctrlProps/ctrlProp2395.xml><?xml version="1.0" encoding="utf-8"?>
<formControlPr xmlns="http://schemas.microsoft.com/office/spreadsheetml/2009/9/main" objectType="Button" lockText="1"/>
</file>

<file path=xl/ctrlProps/ctrlProp2396.xml><?xml version="1.0" encoding="utf-8"?>
<formControlPr xmlns="http://schemas.microsoft.com/office/spreadsheetml/2009/9/main" objectType="Button" lockText="1"/>
</file>

<file path=xl/ctrlProps/ctrlProp2397.xml><?xml version="1.0" encoding="utf-8"?>
<formControlPr xmlns="http://schemas.microsoft.com/office/spreadsheetml/2009/9/main" objectType="Button" lockText="1"/>
</file>

<file path=xl/ctrlProps/ctrlProp2398.xml><?xml version="1.0" encoding="utf-8"?>
<formControlPr xmlns="http://schemas.microsoft.com/office/spreadsheetml/2009/9/main" objectType="Button" lockText="1"/>
</file>

<file path=xl/ctrlProps/ctrlProp239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00.xml><?xml version="1.0" encoding="utf-8"?>
<formControlPr xmlns="http://schemas.microsoft.com/office/spreadsheetml/2009/9/main" objectType="Button" lockText="1"/>
</file>

<file path=xl/ctrlProps/ctrlProp2401.xml><?xml version="1.0" encoding="utf-8"?>
<formControlPr xmlns="http://schemas.microsoft.com/office/spreadsheetml/2009/9/main" objectType="Button" lockText="1"/>
</file>

<file path=xl/ctrlProps/ctrlProp2402.xml><?xml version="1.0" encoding="utf-8"?>
<formControlPr xmlns="http://schemas.microsoft.com/office/spreadsheetml/2009/9/main" objectType="Button" lockText="1"/>
</file>

<file path=xl/ctrlProps/ctrlProp2403.xml><?xml version="1.0" encoding="utf-8"?>
<formControlPr xmlns="http://schemas.microsoft.com/office/spreadsheetml/2009/9/main" objectType="Button" lockText="1"/>
</file>

<file path=xl/ctrlProps/ctrlProp2404.xml><?xml version="1.0" encoding="utf-8"?>
<formControlPr xmlns="http://schemas.microsoft.com/office/spreadsheetml/2009/9/main" objectType="Button" lockText="1"/>
</file>

<file path=xl/ctrlProps/ctrlProp2405.xml><?xml version="1.0" encoding="utf-8"?>
<formControlPr xmlns="http://schemas.microsoft.com/office/spreadsheetml/2009/9/main" objectType="Button" lockText="1"/>
</file>

<file path=xl/ctrlProps/ctrlProp2406.xml><?xml version="1.0" encoding="utf-8"?>
<formControlPr xmlns="http://schemas.microsoft.com/office/spreadsheetml/2009/9/main" objectType="Button" lockText="1"/>
</file>

<file path=xl/ctrlProps/ctrlProp2407.xml><?xml version="1.0" encoding="utf-8"?>
<formControlPr xmlns="http://schemas.microsoft.com/office/spreadsheetml/2009/9/main" objectType="Button" lockText="1"/>
</file>

<file path=xl/ctrlProps/ctrlProp2408.xml><?xml version="1.0" encoding="utf-8"?>
<formControlPr xmlns="http://schemas.microsoft.com/office/spreadsheetml/2009/9/main" objectType="Button" lockText="1"/>
</file>

<file path=xl/ctrlProps/ctrlProp2409.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10.xml><?xml version="1.0" encoding="utf-8"?>
<formControlPr xmlns="http://schemas.microsoft.com/office/spreadsheetml/2009/9/main" objectType="Button" lockText="1"/>
</file>

<file path=xl/ctrlProps/ctrlProp2411.xml><?xml version="1.0" encoding="utf-8"?>
<formControlPr xmlns="http://schemas.microsoft.com/office/spreadsheetml/2009/9/main" objectType="Button" lockText="1"/>
</file>

<file path=xl/ctrlProps/ctrlProp2412.xml><?xml version="1.0" encoding="utf-8"?>
<formControlPr xmlns="http://schemas.microsoft.com/office/spreadsheetml/2009/9/main" objectType="Button" lockText="1"/>
</file>

<file path=xl/ctrlProps/ctrlProp2413.xml><?xml version="1.0" encoding="utf-8"?>
<formControlPr xmlns="http://schemas.microsoft.com/office/spreadsheetml/2009/9/main" objectType="Button" lockText="1"/>
</file>

<file path=xl/ctrlProps/ctrlProp2414.xml><?xml version="1.0" encoding="utf-8"?>
<formControlPr xmlns="http://schemas.microsoft.com/office/spreadsheetml/2009/9/main" objectType="Button" lockText="1"/>
</file>

<file path=xl/ctrlProps/ctrlProp2415.xml><?xml version="1.0" encoding="utf-8"?>
<formControlPr xmlns="http://schemas.microsoft.com/office/spreadsheetml/2009/9/main" objectType="Button" lockText="1"/>
</file>

<file path=xl/ctrlProps/ctrlProp2416.xml><?xml version="1.0" encoding="utf-8"?>
<formControlPr xmlns="http://schemas.microsoft.com/office/spreadsheetml/2009/9/main" objectType="Button" lockText="1"/>
</file>

<file path=xl/ctrlProps/ctrlProp2417.xml><?xml version="1.0" encoding="utf-8"?>
<formControlPr xmlns="http://schemas.microsoft.com/office/spreadsheetml/2009/9/main" objectType="Button" lockText="1"/>
</file>

<file path=xl/ctrlProps/ctrlProp2418.xml><?xml version="1.0" encoding="utf-8"?>
<formControlPr xmlns="http://schemas.microsoft.com/office/spreadsheetml/2009/9/main" objectType="Button" lockText="1"/>
</file>

<file path=xl/ctrlProps/ctrlProp2419.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20.xml><?xml version="1.0" encoding="utf-8"?>
<formControlPr xmlns="http://schemas.microsoft.com/office/spreadsheetml/2009/9/main" objectType="Button" lockText="1"/>
</file>

<file path=xl/ctrlProps/ctrlProp2421.xml><?xml version="1.0" encoding="utf-8"?>
<formControlPr xmlns="http://schemas.microsoft.com/office/spreadsheetml/2009/9/main" objectType="Button" lockText="1"/>
</file>

<file path=xl/ctrlProps/ctrlProp2422.xml><?xml version="1.0" encoding="utf-8"?>
<formControlPr xmlns="http://schemas.microsoft.com/office/spreadsheetml/2009/9/main" objectType="Button" lockText="1"/>
</file>

<file path=xl/ctrlProps/ctrlProp2423.xml><?xml version="1.0" encoding="utf-8"?>
<formControlPr xmlns="http://schemas.microsoft.com/office/spreadsheetml/2009/9/main" objectType="Button" lockText="1"/>
</file>

<file path=xl/ctrlProps/ctrlProp2424.xml><?xml version="1.0" encoding="utf-8"?>
<formControlPr xmlns="http://schemas.microsoft.com/office/spreadsheetml/2009/9/main" objectType="Button" lockText="1"/>
</file>

<file path=xl/ctrlProps/ctrlProp2425.xml><?xml version="1.0" encoding="utf-8"?>
<formControlPr xmlns="http://schemas.microsoft.com/office/spreadsheetml/2009/9/main" objectType="Button" lockText="1"/>
</file>

<file path=xl/ctrlProps/ctrlProp2426.xml><?xml version="1.0" encoding="utf-8"?>
<formControlPr xmlns="http://schemas.microsoft.com/office/spreadsheetml/2009/9/main" objectType="Button" lockText="1"/>
</file>

<file path=xl/ctrlProps/ctrlProp2427.xml><?xml version="1.0" encoding="utf-8"?>
<formControlPr xmlns="http://schemas.microsoft.com/office/spreadsheetml/2009/9/main" objectType="Button" lockText="1"/>
</file>

<file path=xl/ctrlProps/ctrlProp2428.xml><?xml version="1.0" encoding="utf-8"?>
<formControlPr xmlns="http://schemas.microsoft.com/office/spreadsheetml/2009/9/main" objectType="Button" lockText="1"/>
</file>

<file path=xl/ctrlProps/ctrlProp2429.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30.xml><?xml version="1.0" encoding="utf-8"?>
<formControlPr xmlns="http://schemas.microsoft.com/office/spreadsheetml/2009/9/main" objectType="Button" lockText="1"/>
</file>

<file path=xl/ctrlProps/ctrlProp2431.xml><?xml version="1.0" encoding="utf-8"?>
<formControlPr xmlns="http://schemas.microsoft.com/office/spreadsheetml/2009/9/main" objectType="Button" lockText="1"/>
</file>

<file path=xl/ctrlProps/ctrlProp2432.xml><?xml version="1.0" encoding="utf-8"?>
<formControlPr xmlns="http://schemas.microsoft.com/office/spreadsheetml/2009/9/main" objectType="Button" lockText="1"/>
</file>

<file path=xl/ctrlProps/ctrlProp2433.xml><?xml version="1.0" encoding="utf-8"?>
<formControlPr xmlns="http://schemas.microsoft.com/office/spreadsheetml/2009/9/main" objectType="Button" lockText="1"/>
</file>

<file path=xl/ctrlProps/ctrlProp2434.xml><?xml version="1.0" encoding="utf-8"?>
<formControlPr xmlns="http://schemas.microsoft.com/office/spreadsheetml/2009/9/main" objectType="Button" lockText="1"/>
</file>

<file path=xl/ctrlProps/ctrlProp2435.xml><?xml version="1.0" encoding="utf-8"?>
<formControlPr xmlns="http://schemas.microsoft.com/office/spreadsheetml/2009/9/main" objectType="Button" lockText="1"/>
</file>

<file path=xl/ctrlProps/ctrlProp2436.xml><?xml version="1.0" encoding="utf-8"?>
<formControlPr xmlns="http://schemas.microsoft.com/office/spreadsheetml/2009/9/main" objectType="Button" lockText="1"/>
</file>

<file path=xl/ctrlProps/ctrlProp2437.xml><?xml version="1.0" encoding="utf-8"?>
<formControlPr xmlns="http://schemas.microsoft.com/office/spreadsheetml/2009/9/main" objectType="Button" lockText="1"/>
</file>

<file path=xl/ctrlProps/ctrlProp2438.xml><?xml version="1.0" encoding="utf-8"?>
<formControlPr xmlns="http://schemas.microsoft.com/office/spreadsheetml/2009/9/main" objectType="Button" lockText="1"/>
</file>

<file path=xl/ctrlProps/ctrlProp2439.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40.xml><?xml version="1.0" encoding="utf-8"?>
<formControlPr xmlns="http://schemas.microsoft.com/office/spreadsheetml/2009/9/main" objectType="Button" lockText="1"/>
</file>

<file path=xl/ctrlProps/ctrlProp2441.xml><?xml version="1.0" encoding="utf-8"?>
<formControlPr xmlns="http://schemas.microsoft.com/office/spreadsheetml/2009/9/main" objectType="Button" lockText="1"/>
</file>

<file path=xl/ctrlProps/ctrlProp2442.xml><?xml version="1.0" encoding="utf-8"?>
<formControlPr xmlns="http://schemas.microsoft.com/office/spreadsheetml/2009/9/main" objectType="Button" lockText="1"/>
</file>

<file path=xl/ctrlProps/ctrlProp2443.xml><?xml version="1.0" encoding="utf-8"?>
<formControlPr xmlns="http://schemas.microsoft.com/office/spreadsheetml/2009/9/main" objectType="Button" lockText="1"/>
</file>

<file path=xl/ctrlProps/ctrlProp2444.xml><?xml version="1.0" encoding="utf-8"?>
<formControlPr xmlns="http://schemas.microsoft.com/office/spreadsheetml/2009/9/main" objectType="Button" lockText="1"/>
</file>

<file path=xl/ctrlProps/ctrlProp2445.xml><?xml version="1.0" encoding="utf-8"?>
<formControlPr xmlns="http://schemas.microsoft.com/office/spreadsheetml/2009/9/main" objectType="Button" lockText="1"/>
</file>

<file path=xl/ctrlProps/ctrlProp2446.xml><?xml version="1.0" encoding="utf-8"?>
<formControlPr xmlns="http://schemas.microsoft.com/office/spreadsheetml/2009/9/main" objectType="Button" lockText="1"/>
</file>

<file path=xl/ctrlProps/ctrlProp2447.xml><?xml version="1.0" encoding="utf-8"?>
<formControlPr xmlns="http://schemas.microsoft.com/office/spreadsheetml/2009/9/main" objectType="Button" lockText="1"/>
</file>

<file path=xl/ctrlProps/ctrlProp2448.xml><?xml version="1.0" encoding="utf-8"?>
<formControlPr xmlns="http://schemas.microsoft.com/office/spreadsheetml/2009/9/main" objectType="Button" lockText="1"/>
</file>

<file path=xl/ctrlProps/ctrlProp2449.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50.xml><?xml version="1.0" encoding="utf-8"?>
<formControlPr xmlns="http://schemas.microsoft.com/office/spreadsheetml/2009/9/main" objectType="Button" lockText="1"/>
</file>

<file path=xl/ctrlProps/ctrlProp2451.xml><?xml version="1.0" encoding="utf-8"?>
<formControlPr xmlns="http://schemas.microsoft.com/office/spreadsheetml/2009/9/main" objectType="Button" lockText="1"/>
</file>

<file path=xl/ctrlProps/ctrlProp2452.xml><?xml version="1.0" encoding="utf-8"?>
<formControlPr xmlns="http://schemas.microsoft.com/office/spreadsheetml/2009/9/main" objectType="Button" lockText="1"/>
</file>

<file path=xl/ctrlProps/ctrlProp2453.xml><?xml version="1.0" encoding="utf-8"?>
<formControlPr xmlns="http://schemas.microsoft.com/office/spreadsheetml/2009/9/main" objectType="Button" lockText="1"/>
</file>

<file path=xl/ctrlProps/ctrlProp2454.xml><?xml version="1.0" encoding="utf-8"?>
<formControlPr xmlns="http://schemas.microsoft.com/office/spreadsheetml/2009/9/main" objectType="Button" lockText="1"/>
</file>

<file path=xl/ctrlProps/ctrlProp2455.xml><?xml version="1.0" encoding="utf-8"?>
<formControlPr xmlns="http://schemas.microsoft.com/office/spreadsheetml/2009/9/main" objectType="Button" lockText="1"/>
</file>

<file path=xl/ctrlProps/ctrlProp2456.xml><?xml version="1.0" encoding="utf-8"?>
<formControlPr xmlns="http://schemas.microsoft.com/office/spreadsheetml/2009/9/main" objectType="Button" lockText="1"/>
</file>

<file path=xl/ctrlProps/ctrlProp2457.xml><?xml version="1.0" encoding="utf-8"?>
<formControlPr xmlns="http://schemas.microsoft.com/office/spreadsheetml/2009/9/main" objectType="Button" lockText="1"/>
</file>

<file path=xl/ctrlProps/ctrlProp2458.xml><?xml version="1.0" encoding="utf-8"?>
<formControlPr xmlns="http://schemas.microsoft.com/office/spreadsheetml/2009/9/main" objectType="Button" lockText="1"/>
</file>

<file path=xl/ctrlProps/ctrlProp2459.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60.xml><?xml version="1.0" encoding="utf-8"?>
<formControlPr xmlns="http://schemas.microsoft.com/office/spreadsheetml/2009/9/main" objectType="Button" lockText="1"/>
</file>

<file path=xl/ctrlProps/ctrlProp2461.xml><?xml version="1.0" encoding="utf-8"?>
<formControlPr xmlns="http://schemas.microsoft.com/office/spreadsheetml/2009/9/main" objectType="Button" lockText="1"/>
</file>

<file path=xl/ctrlProps/ctrlProp2462.xml><?xml version="1.0" encoding="utf-8"?>
<formControlPr xmlns="http://schemas.microsoft.com/office/spreadsheetml/2009/9/main" objectType="Button" lockText="1"/>
</file>

<file path=xl/ctrlProps/ctrlProp2463.xml><?xml version="1.0" encoding="utf-8"?>
<formControlPr xmlns="http://schemas.microsoft.com/office/spreadsheetml/2009/9/main" objectType="Button" lockText="1"/>
</file>

<file path=xl/ctrlProps/ctrlProp2464.xml><?xml version="1.0" encoding="utf-8"?>
<formControlPr xmlns="http://schemas.microsoft.com/office/spreadsheetml/2009/9/main" objectType="Button" lockText="1"/>
</file>

<file path=xl/ctrlProps/ctrlProp2465.xml><?xml version="1.0" encoding="utf-8"?>
<formControlPr xmlns="http://schemas.microsoft.com/office/spreadsheetml/2009/9/main" objectType="Button" lockText="1"/>
</file>

<file path=xl/ctrlProps/ctrlProp2466.xml><?xml version="1.0" encoding="utf-8"?>
<formControlPr xmlns="http://schemas.microsoft.com/office/spreadsheetml/2009/9/main" objectType="Button" lockText="1"/>
</file>

<file path=xl/ctrlProps/ctrlProp2467.xml><?xml version="1.0" encoding="utf-8"?>
<formControlPr xmlns="http://schemas.microsoft.com/office/spreadsheetml/2009/9/main" objectType="Button" lockText="1"/>
</file>

<file path=xl/ctrlProps/ctrlProp2468.xml><?xml version="1.0" encoding="utf-8"?>
<formControlPr xmlns="http://schemas.microsoft.com/office/spreadsheetml/2009/9/main" objectType="Button" lockText="1"/>
</file>

<file path=xl/ctrlProps/ctrlProp2469.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70.xml><?xml version="1.0" encoding="utf-8"?>
<formControlPr xmlns="http://schemas.microsoft.com/office/spreadsheetml/2009/9/main" objectType="Button" lockText="1"/>
</file>

<file path=xl/ctrlProps/ctrlProp2471.xml><?xml version="1.0" encoding="utf-8"?>
<formControlPr xmlns="http://schemas.microsoft.com/office/spreadsheetml/2009/9/main" objectType="Button" lockText="1"/>
</file>

<file path=xl/ctrlProps/ctrlProp2472.xml><?xml version="1.0" encoding="utf-8"?>
<formControlPr xmlns="http://schemas.microsoft.com/office/spreadsheetml/2009/9/main" objectType="Button" lockText="1"/>
</file>

<file path=xl/ctrlProps/ctrlProp2473.xml><?xml version="1.0" encoding="utf-8"?>
<formControlPr xmlns="http://schemas.microsoft.com/office/spreadsheetml/2009/9/main" objectType="Button" lockText="1"/>
</file>

<file path=xl/ctrlProps/ctrlProp2474.xml><?xml version="1.0" encoding="utf-8"?>
<formControlPr xmlns="http://schemas.microsoft.com/office/spreadsheetml/2009/9/main" objectType="Button" lockText="1"/>
</file>

<file path=xl/ctrlProps/ctrlProp2475.xml><?xml version="1.0" encoding="utf-8"?>
<formControlPr xmlns="http://schemas.microsoft.com/office/spreadsheetml/2009/9/main" objectType="Button" lockText="1"/>
</file>

<file path=xl/ctrlProps/ctrlProp2476.xml><?xml version="1.0" encoding="utf-8"?>
<formControlPr xmlns="http://schemas.microsoft.com/office/spreadsheetml/2009/9/main" objectType="Button" lockText="1"/>
</file>

<file path=xl/ctrlProps/ctrlProp2477.xml><?xml version="1.0" encoding="utf-8"?>
<formControlPr xmlns="http://schemas.microsoft.com/office/spreadsheetml/2009/9/main" objectType="Button" lockText="1"/>
</file>

<file path=xl/ctrlProps/ctrlProp2478.xml><?xml version="1.0" encoding="utf-8"?>
<formControlPr xmlns="http://schemas.microsoft.com/office/spreadsheetml/2009/9/main" objectType="Button" lockText="1"/>
</file>

<file path=xl/ctrlProps/ctrlProp2479.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80.xml><?xml version="1.0" encoding="utf-8"?>
<formControlPr xmlns="http://schemas.microsoft.com/office/spreadsheetml/2009/9/main" objectType="Button" lockText="1"/>
</file>

<file path=xl/ctrlProps/ctrlProp2481.xml><?xml version="1.0" encoding="utf-8"?>
<formControlPr xmlns="http://schemas.microsoft.com/office/spreadsheetml/2009/9/main" objectType="Button" lockText="1"/>
</file>

<file path=xl/ctrlProps/ctrlProp2482.xml><?xml version="1.0" encoding="utf-8"?>
<formControlPr xmlns="http://schemas.microsoft.com/office/spreadsheetml/2009/9/main" objectType="Button" lockText="1"/>
</file>

<file path=xl/ctrlProps/ctrlProp2483.xml><?xml version="1.0" encoding="utf-8"?>
<formControlPr xmlns="http://schemas.microsoft.com/office/spreadsheetml/2009/9/main" objectType="Button" lockText="1"/>
</file>

<file path=xl/ctrlProps/ctrlProp2484.xml><?xml version="1.0" encoding="utf-8"?>
<formControlPr xmlns="http://schemas.microsoft.com/office/spreadsheetml/2009/9/main" objectType="Button" lockText="1"/>
</file>

<file path=xl/ctrlProps/ctrlProp2485.xml><?xml version="1.0" encoding="utf-8"?>
<formControlPr xmlns="http://schemas.microsoft.com/office/spreadsheetml/2009/9/main" objectType="Button" lockText="1"/>
</file>

<file path=xl/ctrlProps/ctrlProp2486.xml><?xml version="1.0" encoding="utf-8"?>
<formControlPr xmlns="http://schemas.microsoft.com/office/spreadsheetml/2009/9/main" objectType="Button" lockText="1"/>
</file>

<file path=xl/ctrlProps/ctrlProp2487.xml><?xml version="1.0" encoding="utf-8"?>
<formControlPr xmlns="http://schemas.microsoft.com/office/spreadsheetml/2009/9/main" objectType="Button" lockText="1"/>
</file>

<file path=xl/ctrlProps/ctrlProp2488.xml><?xml version="1.0" encoding="utf-8"?>
<formControlPr xmlns="http://schemas.microsoft.com/office/spreadsheetml/2009/9/main" objectType="Button" lockText="1"/>
</file>

<file path=xl/ctrlProps/ctrlProp2489.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490.xml><?xml version="1.0" encoding="utf-8"?>
<formControlPr xmlns="http://schemas.microsoft.com/office/spreadsheetml/2009/9/main" objectType="Button" lockText="1"/>
</file>

<file path=xl/ctrlProps/ctrlProp2491.xml><?xml version="1.0" encoding="utf-8"?>
<formControlPr xmlns="http://schemas.microsoft.com/office/spreadsheetml/2009/9/main" objectType="Button" lockText="1"/>
</file>

<file path=xl/ctrlProps/ctrlProp2492.xml><?xml version="1.0" encoding="utf-8"?>
<formControlPr xmlns="http://schemas.microsoft.com/office/spreadsheetml/2009/9/main" objectType="Button" lockText="1"/>
</file>

<file path=xl/ctrlProps/ctrlProp2493.xml><?xml version="1.0" encoding="utf-8"?>
<formControlPr xmlns="http://schemas.microsoft.com/office/spreadsheetml/2009/9/main" objectType="Button" lockText="1"/>
</file>

<file path=xl/ctrlProps/ctrlProp2494.xml><?xml version="1.0" encoding="utf-8"?>
<formControlPr xmlns="http://schemas.microsoft.com/office/spreadsheetml/2009/9/main" objectType="Button" lockText="1"/>
</file>

<file path=xl/ctrlProps/ctrlProp2495.xml><?xml version="1.0" encoding="utf-8"?>
<formControlPr xmlns="http://schemas.microsoft.com/office/spreadsheetml/2009/9/main" objectType="Button" lockText="1"/>
</file>

<file path=xl/ctrlProps/ctrlProp2496.xml><?xml version="1.0" encoding="utf-8"?>
<formControlPr xmlns="http://schemas.microsoft.com/office/spreadsheetml/2009/9/main" objectType="Button" lockText="1"/>
</file>

<file path=xl/ctrlProps/ctrlProp2497.xml><?xml version="1.0" encoding="utf-8"?>
<formControlPr xmlns="http://schemas.microsoft.com/office/spreadsheetml/2009/9/main" objectType="Button" lockText="1"/>
</file>

<file path=xl/ctrlProps/ctrlProp2498.xml><?xml version="1.0" encoding="utf-8"?>
<formControlPr xmlns="http://schemas.microsoft.com/office/spreadsheetml/2009/9/main" objectType="Button" lockText="1"/>
</file>

<file path=xl/ctrlProps/ctrlProp249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00.xml><?xml version="1.0" encoding="utf-8"?>
<formControlPr xmlns="http://schemas.microsoft.com/office/spreadsheetml/2009/9/main" objectType="Button" lockText="1"/>
</file>

<file path=xl/ctrlProps/ctrlProp2501.xml><?xml version="1.0" encoding="utf-8"?>
<formControlPr xmlns="http://schemas.microsoft.com/office/spreadsheetml/2009/9/main" objectType="Button" lockText="1"/>
</file>

<file path=xl/ctrlProps/ctrlProp2502.xml><?xml version="1.0" encoding="utf-8"?>
<formControlPr xmlns="http://schemas.microsoft.com/office/spreadsheetml/2009/9/main" objectType="Button" lockText="1"/>
</file>

<file path=xl/ctrlProps/ctrlProp2503.xml><?xml version="1.0" encoding="utf-8"?>
<formControlPr xmlns="http://schemas.microsoft.com/office/spreadsheetml/2009/9/main" objectType="Button" lockText="1"/>
</file>

<file path=xl/ctrlProps/ctrlProp2504.xml><?xml version="1.0" encoding="utf-8"?>
<formControlPr xmlns="http://schemas.microsoft.com/office/spreadsheetml/2009/9/main" objectType="Button" lockText="1"/>
</file>

<file path=xl/ctrlProps/ctrlProp2505.xml><?xml version="1.0" encoding="utf-8"?>
<formControlPr xmlns="http://schemas.microsoft.com/office/spreadsheetml/2009/9/main" objectType="Button" lockText="1"/>
</file>

<file path=xl/ctrlProps/ctrlProp2506.xml><?xml version="1.0" encoding="utf-8"?>
<formControlPr xmlns="http://schemas.microsoft.com/office/spreadsheetml/2009/9/main" objectType="Button" lockText="1"/>
</file>

<file path=xl/ctrlProps/ctrlProp2507.xml><?xml version="1.0" encoding="utf-8"?>
<formControlPr xmlns="http://schemas.microsoft.com/office/spreadsheetml/2009/9/main" objectType="Button" lockText="1"/>
</file>

<file path=xl/ctrlProps/ctrlProp2508.xml><?xml version="1.0" encoding="utf-8"?>
<formControlPr xmlns="http://schemas.microsoft.com/office/spreadsheetml/2009/9/main" objectType="Button" lockText="1"/>
</file>

<file path=xl/ctrlProps/ctrlProp2509.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10.xml><?xml version="1.0" encoding="utf-8"?>
<formControlPr xmlns="http://schemas.microsoft.com/office/spreadsheetml/2009/9/main" objectType="Button" lockText="1"/>
</file>

<file path=xl/ctrlProps/ctrlProp2511.xml><?xml version="1.0" encoding="utf-8"?>
<formControlPr xmlns="http://schemas.microsoft.com/office/spreadsheetml/2009/9/main" objectType="Button" lockText="1"/>
</file>

<file path=xl/ctrlProps/ctrlProp2512.xml><?xml version="1.0" encoding="utf-8"?>
<formControlPr xmlns="http://schemas.microsoft.com/office/spreadsheetml/2009/9/main" objectType="Button" lockText="1"/>
</file>

<file path=xl/ctrlProps/ctrlProp2513.xml><?xml version="1.0" encoding="utf-8"?>
<formControlPr xmlns="http://schemas.microsoft.com/office/spreadsheetml/2009/9/main" objectType="Button" lockText="1"/>
</file>

<file path=xl/ctrlProps/ctrlProp2514.xml><?xml version="1.0" encoding="utf-8"?>
<formControlPr xmlns="http://schemas.microsoft.com/office/spreadsheetml/2009/9/main" objectType="Button" lockText="1"/>
</file>

<file path=xl/ctrlProps/ctrlProp2515.xml><?xml version="1.0" encoding="utf-8"?>
<formControlPr xmlns="http://schemas.microsoft.com/office/spreadsheetml/2009/9/main" objectType="Button" lockText="1"/>
</file>

<file path=xl/ctrlProps/ctrlProp2516.xml><?xml version="1.0" encoding="utf-8"?>
<formControlPr xmlns="http://schemas.microsoft.com/office/spreadsheetml/2009/9/main" objectType="Button" lockText="1"/>
</file>

<file path=xl/ctrlProps/ctrlProp2517.xml><?xml version="1.0" encoding="utf-8"?>
<formControlPr xmlns="http://schemas.microsoft.com/office/spreadsheetml/2009/9/main" objectType="Button" lockText="1"/>
</file>

<file path=xl/ctrlProps/ctrlProp2518.xml><?xml version="1.0" encoding="utf-8"?>
<formControlPr xmlns="http://schemas.microsoft.com/office/spreadsheetml/2009/9/main" objectType="Button" lockText="1"/>
</file>

<file path=xl/ctrlProps/ctrlProp2519.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20.xml><?xml version="1.0" encoding="utf-8"?>
<formControlPr xmlns="http://schemas.microsoft.com/office/spreadsheetml/2009/9/main" objectType="Button" lockText="1"/>
</file>

<file path=xl/ctrlProps/ctrlProp2521.xml><?xml version="1.0" encoding="utf-8"?>
<formControlPr xmlns="http://schemas.microsoft.com/office/spreadsheetml/2009/9/main" objectType="Button" lockText="1"/>
</file>

<file path=xl/ctrlProps/ctrlProp2522.xml><?xml version="1.0" encoding="utf-8"?>
<formControlPr xmlns="http://schemas.microsoft.com/office/spreadsheetml/2009/9/main" objectType="Button" lockText="1"/>
</file>

<file path=xl/ctrlProps/ctrlProp2523.xml><?xml version="1.0" encoding="utf-8"?>
<formControlPr xmlns="http://schemas.microsoft.com/office/spreadsheetml/2009/9/main" objectType="Button" lockText="1"/>
</file>

<file path=xl/ctrlProps/ctrlProp2524.xml><?xml version="1.0" encoding="utf-8"?>
<formControlPr xmlns="http://schemas.microsoft.com/office/spreadsheetml/2009/9/main" objectType="Button" lockText="1"/>
</file>

<file path=xl/ctrlProps/ctrlProp2525.xml><?xml version="1.0" encoding="utf-8"?>
<formControlPr xmlns="http://schemas.microsoft.com/office/spreadsheetml/2009/9/main" objectType="Button" lockText="1"/>
</file>

<file path=xl/ctrlProps/ctrlProp2526.xml><?xml version="1.0" encoding="utf-8"?>
<formControlPr xmlns="http://schemas.microsoft.com/office/spreadsheetml/2009/9/main" objectType="Button" lockText="1"/>
</file>

<file path=xl/ctrlProps/ctrlProp2527.xml><?xml version="1.0" encoding="utf-8"?>
<formControlPr xmlns="http://schemas.microsoft.com/office/spreadsheetml/2009/9/main" objectType="Button" lockText="1"/>
</file>

<file path=xl/ctrlProps/ctrlProp2528.xml><?xml version="1.0" encoding="utf-8"?>
<formControlPr xmlns="http://schemas.microsoft.com/office/spreadsheetml/2009/9/main" objectType="Button" lockText="1"/>
</file>

<file path=xl/ctrlProps/ctrlProp2529.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30.xml><?xml version="1.0" encoding="utf-8"?>
<formControlPr xmlns="http://schemas.microsoft.com/office/spreadsheetml/2009/9/main" objectType="Button" lockText="1"/>
</file>

<file path=xl/ctrlProps/ctrlProp2531.xml><?xml version="1.0" encoding="utf-8"?>
<formControlPr xmlns="http://schemas.microsoft.com/office/spreadsheetml/2009/9/main" objectType="Button" lockText="1"/>
</file>

<file path=xl/ctrlProps/ctrlProp2532.xml><?xml version="1.0" encoding="utf-8"?>
<formControlPr xmlns="http://schemas.microsoft.com/office/spreadsheetml/2009/9/main" objectType="Button" lockText="1"/>
</file>

<file path=xl/ctrlProps/ctrlProp2533.xml><?xml version="1.0" encoding="utf-8"?>
<formControlPr xmlns="http://schemas.microsoft.com/office/spreadsheetml/2009/9/main" objectType="Button" lockText="1"/>
</file>

<file path=xl/ctrlProps/ctrlProp2534.xml><?xml version="1.0" encoding="utf-8"?>
<formControlPr xmlns="http://schemas.microsoft.com/office/spreadsheetml/2009/9/main" objectType="Button" lockText="1"/>
</file>

<file path=xl/ctrlProps/ctrlProp2535.xml><?xml version="1.0" encoding="utf-8"?>
<formControlPr xmlns="http://schemas.microsoft.com/office/spreadsheetml/2009/9/main" objectType="Button" lockText="1"/>
</file>

<file path=xl/ctrlProps/ctrlProp2536.xml><?xml version="1.0" encoding="utf-8"?>
<formControlPr xmlns="http://schemas.microsoft.com/office/spreadsheetml/2009/9/main" objectType="Button" lockText="1"/>
</file>

<file path=xl/ctrlProps/ctrlProp2537.xml><?xml version="1.0" encoding="utf-8"?>
<formControlPr xmlns="http://schemas.microsoft.com/office/spreadsheetml/2009/9/main" objectType="Button" lockText="1"/>
</file>

<file path=xl/ctrlProps/ctrlProp2538.xml><?xml version="1.0" encoding="utf-8"?>
<formControlPr xmlns="http://schemas.microsoft.com/office/spreadsheetml/2009/9/main" objectType="Button" lockText="1"/>
</file>

<file path=xl/ctrlProps/ctrlProp2539.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40.xml><?xml version="1.0" encoding="utf-8"?>
<formControlPr xmlns="http://schemas.microsoft.com/office/spreadsheetml/2009/9/main" objectType="Button" lockText="1"/>
</file>

<file path=xl/ctrlProps/ctrlProp2541.xml><?xml version="1.0" encoding="utf-8"?>
<formControlPr xmlns="http://schemas.microsoft.com/office/spreadsheetml/2009/9/main" objectType="Button" lockText="1"/>
</file>

<file path=xl/ctrlProps/ctrlProp2542.xml><?xml version="1.0" encoding="utf-8"?>
<formControlPr xmlns="http://schemas.microsoft.com/office/spreadsheetml/2009/9/main" objectType="Button" lockText="1"/>
</file>

<file path=xl/ctrlProps/ctrlProp2543.xml><?xml version="1.0" encoding="utf-8"?>
<formControlPr xmlns="http://schemas.microsoft.com/office/spreadsheetml/2009/9/main" objectType="Button" lockText="1"/>
</file>

<file path=xl/ctrlProps/ctrlProp2544.xml><?xml version="1.0" encoding="utf-8"?>
<formControlPr xmlns="http://schemas.microsoft.com/office/spreadsheetml/2009/9/main" objectType="Button" lockText="1"/>
</file>

<file path=xl/ctrlProps/ctrlProp2545.xml><?xml version="1.0" encoding="utf-8"?>
<formControlPr xmlns="http://schemas.microsoft.com/office/spreadsheetml/2009/9/main" objectType="Button" lockText="1"/>
</file>

<file path=xl/ctrlProps/ctrlProp2546.xml><?xml version="1.0" encoding="utf-8"?>
<formControlPr xmlns="http://schemas.microsoft.com/office/spreadsheetml/2009/9/main" objectType="Button" lockText="1"/>
</file>

<file path=xl/ctrlProps/ctrlProp2547.xml><?xml version="1.0" encoding="utf-8"?>
<formControlPr xmlns="http://schemas.microsoft.com/office/spreadsheetml/2009/9/main" objectType="Button" lockText="1"/>
</file>

<file path=xl/ctrlProps/ctrlProp2548.xml><?xml version="1.0" encoding="utf-8"?>
<formControlPr xmlns="http://schemas.microsoft.com/office/spreadsheetml/2009/9/main" objectType="Button" lockText="1"/>
</file>

<file path=xl/ctrlProps/ctrlProp2549.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50.xml><?xml version="1.0" encoding="utf-8"?>
<formControlPr xmlns="http://schemas.microsoft.com/office/spreadsheetml/2009/9/main" objectType="Button" lockText="1"/>
</file>

<file path=xl/ctrlProps/ctrlProp2551.xml><?xml version="1.0" encoding="utf-8"?>
<formControlPr xmlns="http://schemas.microsoft.com/office/spreadsheetml/2009/9/main" objectType="Button" lockText="1"/>
</file>

<file path=xl/ctrlProps/ctrlProp2552.xml><?xml version="1.0" encoding="utf-8"?>
<formControlPr xmlns="http://schemas.microsoft.com/office/spreadsheetml/2009/9/main" objectType="Button" lockText="1"/>
</file>

<file path=xl/ctrlProps/ctrlProp2553.xml><?xml version="1.0" encoding="utf-8"?>
<formControlPr xmlns="http://schemas.microsoft.com/office/spreadsheetml/2009/9/main" objectType="Button" lockText="1"/>
</file>

<file path=xl/ctrlProps/ctrlProp2554.xml><?xml version="1.0" encoding="utf-8"?>
<formControlPr xmlns="http://schemas.microsoft.com/office/spreadsheetml/2009/9/main" objectType="Button" lockText="1"/>
</file>

<file path=xl/ctrlProps/ctrlProp2555.xml><?xml version="1.0" encoding="utf-8"?>
<formControlPr xmlns="http://schemas.microsoft.com/office/spreadsheetml/2009/9/main" objectType="Button" lockText="1"/>
</file>

<file path=xl/ctrlProps/ctrlProp2556.xml><?xml version="1.0" encoding="utf-8"?>
<formControlPr xmlns="http://schemas.microsoft.com/office/spreadsheetml/2009/9/main" objectType="Button" lockText="1"/>
</file>

<file path=xl/ctrlProps/ctrlProp2557.xml><?xml version="1.0" encoding="utf-8"?>
<formControlPr xmlns="http://schemas.microsoft.com/office/spreadsheetml/2009/9/main" objectType="Button" lockText="1"/>
</file>

<file path=xl/ctrlProps/ctrlProp2558.xml><?xml version="1.0" encoding="utf-8"?>
<formControlPr xmlns="http://schemas.microsoft.com/office/spreadsheetml/2009/9/main" objectType="Button" lockText="1"/>
</file>

<file path=xl/ctrlProps/ctrlProp2559.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60.xml><?xml version="1.0" encoding="utf-8"?>
<formControlPr xmlns="http://schemas.microsoft.com/office/spreadsheetml/2009/9/main" objectType="Button" lockText="1"/>
</file>

<file path=xl/ctrlProps/ctrlProp2561.xml><?xml version="1.0" encoding="utf-8"?>
<formControlPr xmlns="http://schemas.microsoft.com/office/spreadsheetml/2009/9/main" objectType="Button" lockText="1"/>
</file>

<file path=xl/ctrlProps/ctrlProp2562.xml><?xml version="1.0" encoding="utf-8"?>
<formControlPr xmlns="http://schemas.microsoft.com/office/spreadsheetml/2009/9/main" objectType="Button" lockText="1"/>
</file>

<file path=xl/ctrlProps/ctrlProp2563.xml><?xml version="1.0" encoding="utf-8"?>
<formControlPr xmlns="http://schemas.microsoft.com/office/spreadsheetml/2009/9/main" objectType="Button" lockText="1"/>
</file>

<file path=xl/ctrlProps/ctrlProp2564.xml><?xml version="1.0" encoding="utf-8"?>
<formControlPr xmlns="http://schemas.microsoft.com/office/spreadsheetml/2009/9/main" objectType="Button" lockText="1"/>
</file>

<file path=xl/ctrlProps/ctrlProp2565.xml><?xml version="1.0" encoding="utf-8"?>
<formControlPr xmlns="http://schemas.microsoft.com/office/spreadsheetml/2009/9/main" objectType="Button" lockText="1"/>
</file>

<file path=xl/ctrlProps/ctrlProp2566.xml><?xml version="1.0" encoding="utf-8"?>
<formControlPr xmlns="http://schemas.microsoft.com/office/spreadsheetml/2009/9/main" objectType="Button" lockText="1"/>
</file>

<file path=xl/ctrlProps/ctrlProp2567.xml><?xml version="1.0" encoding="utf-8"?>
<formControlPr xmlns="http://schemas.microsoft.com/office/spreadsheetml/2009/9/main" objectType="Button" lockText="1"/>
</file>

<file path=xl/ctrlProps/ctrlProp2568.xml><?xml version="1.0" encoding="utf-8"?>
<formControlPr xmlns="http://schemas.microsoft.com/office/spreadsheetml/2009/9/main" objectType="Button" lockText="1"/>
</file>

<file path=xl/ctrlProps/ctrlProp2569.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70.xml><?xml version="1.0" encoding="utf-8"?>
<formControlPr xmlns="http://schemas.microsoft.com/office/spreadsheetml/2009/9/main" objectType="Button" lockText="1"/>
</file>

<file path=xl/ctrlProps/ctrlProp2571.xml><?xml version="1.0" encoding="utf-8"?>
<formControlPr xmlns="http://schemas.microsoft.com/office/spreadsheetml/2009/9/main" objectType="Button" lockText="1"/>
</file>

<file path=xl/ctrlProps/ctrlProp2572.xml><?xml version="1.0" encoding="utf-8"?>
<formControlPr xmlns="http://schemas.microsoft.com/office/spreadsheetml/2009/9/main" objectType="Button" lockText="1"/>
</file>

<file path=xl/ctrlProps/ctrlProp2573.xml><?xml version="1.0" encoding="utf-8"?>
<formControlPr xmlns="http://schemas.microsoft.com/office/spreadsheetml/2009/9/main" objectType="CheckBox" checked="Checked" fmlaLink="E4" lockText="1" noThreeD="1"/>
</file>

<file path=xl/ctrlProps/ctrlProp2574.xml><?xml version="1.0" encoding="utf-8"?>
<formControlPr xmlns="http://schemas.microsoft.com/office/spreadsheetml/2009/9/main" objectType="CheckBox" checked="Checked" fmlaLink="E5" lockText="1" noThreeD="1"/>
</file>

<file path=xl/ctrlProps/ctrlProp2575.xml><?xml version="1.0" encoding="utf-8"?>
<formControlPr xmlns="http://schemas.microsoft.com/office/spreadsheetml/2009/9/main" objectType="CheckBox" checked="Checked" fmlaLink="E7" lockText="1" noThreeD="1"/>
</file>

<file path=xl/ctrlProps/ctrlProp2576.xml><?xml version="1.0" encoding="utf-8"?>
<formControlPr xmlns="http://schemas.microsoft.com/office/spreadsheetml/2009/9/main" objectType="CheckBox" checked="Checked" fmlaLink="E8" lockText="1" noThreeD="1"/>
</file>

<file path=xl/ctrlProps/ctrlProp2577.xml><?xml version="1.0" encoding="utf-8"?>
<formControlPr xmlns="http://schemas.microsoft.com/office/spreadsheetml/2009/9/main" objectType="CheckBox" checked="Checked" fmlaLink="E11" lockText="1" noThreeD="1"/>
</file>

<file path=xl/ctrlProps/ctrlProp2578.xml><?xml version="1.0" encoding="utf-8"?>
<formControlPr xmlns="http://schemas.microsoft.com/office/spreadsheetml/2009/9/main" objectType="CheckBox" checked="Checked" fmlaLink="E12" lockText="1" noThreeD="1"/>
</file>

<file path=xl/ctrlProps/ctrlProp2579.xml><?xml version="1.0" encoding="utf-8"?>
<formControlPr xmlns="http://schemas.microsoft.com/office/spreadsheetml/2009/9/main" objectType="CheckBox" checked="Checked" fmlaLink="E13" lockText="1" noThreeD="1"/>
</file>

<file path=xl/ctrlProps/ctrlProp258.xml><?xml version="1.0" encoding="utf-8"?>
<formControlPr xmlns="http://schemas.microsoft.com/office/spreadsheetml/2009/9/main" objectType="Button" lockText="1"/>
</file>

<file path=xl/ctrlProps/ctrlProp2580.xml><?xml version="1.0" encoding="utf-8"?>
<formControlPr xmlns="http://schemas.microsoft.com/office/spreadsheetml/2009/9/main" objectType="CheckBox" checked="Checked" fmlaLink="E14" lockText="1" noThreeD="1"/>
</file>

<file path=xl/ctrlProps/ctrlProp2581.xml><?xml version="1.0" encoding="utf-8"?>
<formControlPr xmlns="http://schemas.microsoft.com/office/spreadsheetml/2009/9/main" objectType="CheckBox" checked="Checked" fmlaLink="E15" lockText="1" noThreeD="1"/>
</file>

<file path=xl/ctrlProps/ctrlProp2582.xml><?xml version="1.0" encoding="utf-8"?>
<formControlPr xmlns="http://schemas.microsoft.com/office/spreadsheetml/2009/9/main" objectType="CheckBox" checked="Checked" fmlaLink="E16" lockText="1" noThreeD="1"/>
</file>

<file path=xl/ctrlProps/ctrlProp2583.xml><?xml version="1.0" encoding="utf-8"?>
<formControlPr xmlns="http://schemas.microsoft.com/office/spreadsheetml/2009/9/main" objectType="CheckBox" checked="Checked" fmlaLink="E17" lockText="1" noThreeD="1"/>
</file>

<file path=xl/ctrlProps/ctrlProp2584.xml><?xml version="1.0" encoding="utf-8"?>
<formControlPr xmlns="http://schemas.microsoft.com/office/spreadsheetml/2009/9/main" objectType="CheckBox" checked="Checked" fmlaLink="E18" lockText="1" noThreeD="1"/>
</file>

<file path=xl/ctrlProps/ctrlProp2585.xml><?xml version="1.0" encoding="utf-8"?>
<formControlPr xmlns="http://schemas.microsoft.com/office/spreadsheetml/2009/9/main" objectType="CheckBox" checked="Checked" fmlaLink="E19" lockText="1" noThreeD="1"/>
</file>

<file path=xl/ctrlProps/ctrlProp2586.xml><?xml version="1.0" encoding="utf-8"?>
<formControlPr xmlns="http://schemas.microsoft.com/office/spreadsheetml/2009/9/main" objectType="CheckBox" checked="Checked" fmlaLink="E20" lockText="1" noThreeD="1"/>
</file>

<file path=xl/ctrlProps/ctrlProp2587.xml><?xml version="1.0" encoding="utf-8"?>
<formControlPr xmlns="http://schemas.microsoft.com/office/spreadsheetml/2009/9/main" objectType="CheckBox" checked="Checked" fmlaLink="E21" lockText="1" noThreeD="1"/>
</file>

<file path=xl/ctrlProps/ctrlProp2588.xml><?xml version="1.0" encoding="utf-8"?>
<formControlPr xmlns="http://schemas.microsoft.com/office/spreadsheetml/2009/9/main" objectType="CheckBox" checked="Checked" fmlaLink="E22" lockText="1" noThreeD="1"/>
</file>

<file path=xl/ctrlProps/ctrlProp2589.xml><?xml version="1.0" encoding="utf-8"?>
<formControlPr xmlns="http://schemas.microsoft.com/office/spreadsheetml/2009/9/main" objectType="CheckBox" checked="Checked" fmlaLink="E23" lockText="1" noThreeD="1"/>
</file>

<file path=xl/ctrlProps/ctrlProp259.xml><?xml version="1.0" encoding="utf-8"?>
<formControlPr xmlns="http://schemas.microsoft.com/office/spreadsheetml/2009/9/main" objectType="Button" lockText="1"/>
</file>

<file path=xl/ctrlProps/ctrlProp2590.xml><?xml version="1.0" encoding="utf-8"?>
<formControlPr xmlns="http://schemas.microsoft.com/office/spreadsheetml/2009/9/main" objectType="CheckBox" checked="Checked" fmlaLink="E24" lockText="1" noThreeD="1"/>
</file>

<file path=xl/ctrlProps/ctrlProp2591.xml><?xml version="1.0" encoding="utf-8"?>
<formControlPr xmlns="http://schemas.microsoft.com/office/spreadsheetml/2009/9/main" objectType="CheckBox" checked="Checked" fmlaLink="E25" lockText="1" noThreeD="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lockText="1"/>
</file>

<file path=xl/ctrlProps/ctrlProp287.xml><?xml version="1.0" encoding="utf-8"?>
<formControlPr xmlns="http://schemas.microsoft.com/office/spreadsheetml/2009/9/main" objectType="Button" lockText="1"/>
</file>

<file path=xl/ctrlProps/ctrlProp288.xml><?xml version="1.0" encoding="utf-8"?>
<formControlPr xmlns="http://schemas.microsoft.com/office/spreadsheetml/2009/9/main" objectType="Button" lockText="1"/>
</file>

<file path=xl/ctrlProps/ctrlProp289.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lockText="1"/>
</file>

<file path=xl/ctrlProps/ctrlProp291.xml><?xml version="1.0" encoding="utf-8"?>
<formControlPr xmlns="http://schemas.microsoft.com/office/spreadsheetml/2009/9/main" objectType="Button" lockText="1"/>
</file>

<file path=xl/ctrlProps/ctrlProp292.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lockText="1"/>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lockText="1"/>
</file>

<file path=xl/ctrlProps/ctrlProp3.xml><?xml version="1.0" encoding="utf-8"?>
<formControlPr xmlns="http://schemas.microsoft.com/office/spreadsheetml/2009/9/main" objectType="CheckBox" fmlaLink="$C$33" lockText="1" noThreeD="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lockText="1"/>
</file>

<file path=xl/ctrlProps/ctrlProp301.xml><?xml version="1.0" encoding="utf-8"?>
<formControlPr xmlns="http://schemas.microsoft.com/office/spreadsheetml/2009/9/main" objectType="Button" lockText="1"/>
</file>

<file path=xl/ctrlProps/ctrlProp302.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lockText="1"/>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lockText="1"/>
</file>

<file path=xl/ctrlProps/ctrlProp308.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lockText="1"/>
</file>

<file path=xl/ctrlProps/ctrlProp311.xml><?xml version="1.0" encoding="utf-8"?>
<formControlPr xmlns="http://schemas.microsoft.com/office/spreadsheetml/2009/9/main" objectType="Button" lockText="1"/>
</file>

<file path=xl/ctrlProps/ctrlProp312.xml><?xml version="1.0" encoding="utf-8"?>
<formControlPr xmlns="http://schemas.microsoft.com/office/spreadsheetml/2009/9/main" objectType="Button" lockText="1"/>
</file>

<file path=xl/ctrlProps/ctrlProp313.xml><?xml version="1.0" encoding="utf-8"?>
<formControlPr xmlns="http://schemas.microsoft.com/office/spreadsheetml/2009/9/main" objectType="Button"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Button" lockText="1"/>
</file>

<file path=xl/ctrlProps/ctrlProp316.xml><?xml version="1.0" encoding="utf-8"?>
<formControlPr xmlns="http://schemas.microsoft.com/office/spreadsheetml/2009/9/main" objectType="Button" lockText="1"/>
</file>

<file path=xl/ctrlProps/ctrlProp317.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lockText="1"/>
</file>

<file path=xl/ctrlProps/ctrlProp319.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lockText="1"/>
</file>

<file path=xl/ctrlProps/ctrlProp321.xml><?xml version="1.0" encoding="utf-8"?>
<formControlPr xmlns="http://schemas.microsoft.com/office/spreadsheetml/2009/9/main" objectType="Button" lockText="1"/>
</file>

<file path=xl/ctrlProps/ctrlProp322.xml><?xml version="1.0" encoding="utf-8"?>
<formControlPr xmlns="http://schemas.microsoft.com/office/spreadsheetml/2009/9/main" objectType="Button" lockText="1"/>
</file>

<file path=xl/ctrlProps/ctrlProp323.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lockText="1"/>
</file>

<file path=xl/ctrlProps/ctrlProp331.xml><?xml version="1.0" encoding="utf-8"?>
<formControlPr xmlns="http://schemas.microsoft.com/office/spreadsheetml/2009/9/main" objectType="Button" lockText="1"/>
</file>

<file path=xl/ctrlProps/ctrlProp332.xml><?xml version="1.0" encoding="utf-8"?>
<formControlPr xmlns="http://schemas.microsoft.com/office/spreadsheetml/2009/9/main" objectType="Button" lockText="1"/>
</file>

<file path=xl/ctrlProps/ctrlProp333.xml><?xml version="1.0" encoding="utf-8"?>
<formControlPr xmlns="http://schemas.microsoft.com/office/spreadsheetml/2009/9/main" objectType="Button" lockText="1"/>
</file>

<file path=xl/ctrlProps/ctrlProp334.xml><?xml version="1.0" encoding="utf-8"?>
<formControlPr xmlns="http://schemas.microsoft.com/office/spreadsheetml/2009/9/main" objectType="Button" lockText="1"/>
</file>

<file path=xl/ctrlProps/ctrlProp335.xml><?xml version="1.0" encoding="utf-8"?>
<formControlPr xmlns="http://schemas.microsoft.com/office/spreadsheetml/2009/9/main" objectType="Button" lockText="1"/>
</file>

<file path=xl/ctrlProps/ctrlProp336.xml><?xml version="1.0" encoding="utf-8"?>
<formControlPr xmlns="http://schemas.microsoft.com/office/spreadsheetml/2009/9/main" objectType="Button" lockText="1"/>
</file>

<file path=xl/ctrlProps/ctrlProp337.xml><?xml version="1.0" encoding="utf-8"?>
<formControlPr xmlns="http://schemas.microsoft.com/office/spreadsheetml/2009/9/main" objectType="Button" lockText="1"/>
</file>

<file path=xl/ctrlProps/ctrlProp338.xml><?xml version="1.0" encoding="utf-8"?>
<formControlPr xmlns="http://schemas.microsoft.com/office/spreadsheetml/2009/9/main" objectType="Button" lockText="1"/>
</file>

<file path=xl/ctrlProps/ctrlProp339.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lockText="1"/>
</file>

<file path=xl/ctrlProps/ctrlProp341.xml><?xml version="1.0" encoding="utf-8"?>
<formControlPr xmlns="http://schemas.microsoft.com/office/spreadsheetml/2009/9/main" objectType="Button" lockText="1"/>
</file>

<file path=xl/ctrlProps/ctrlProp342.xml><?xml version="1.0" encoding="utf-8"?>
<formControlPr xmlns="http://schemas.microsoft.com/office/spreadsheetml/2009/9/main" objectType="Button" lockText="1"/>
</file>

<file path=xl/ctrlProps/ctrlProp343.xml><?xml version="1.0" encoding="utf-8"?>
<formControlPr xmlns="http://schemas.microsoft.com/office/spreadsheetml/2009/9/main" objectType="Button" lockText="1"/>
</file>

<file path=xl/ctrlProps/ctrlProp344.xml><?xml version="1.0" encoding="utf-8"?>
<formControlPr xmlns="http://schemas.microsoft.com/office/spreadsheetml/2009/9/main" objectType="Button" lockText="1"/>
</file>

<file path=xl/ctrlProps/ctrlProp345.xml><?xml version="1.0" encoding="utf-8"?>
<formControlPr xmlns="http://schemas.microsoft.com/office/spreadsheetml/2009/9/main" objectType="Button" lockText="1"/>
</file>

<file path=xl/ctrlProps/ctrlProp346.xml><?xml version="1.0" encoding="utf-8"?>
<formControlPr xmlns="http://schemas.microsoft.com/office/spreadsheetml/2009/9/main" objectType="Button" lockText="1"/>
</file>

<file path=xl/ctrlProps/ctrlProp347.xml><?xml version="1.0" encoding="utf-8"?>
<formControlPr xmlns="http://schemas.microsoft.com/office/spreadsheetml/2009/9/main" objectType="Button" lockText="1"/>
</file>

<file path=xl/ctrlProps/ctrlProp348.xml><?xml version="1.0" encoding="utf-8"?>
<formControlPr xmlns="http://schemas.microsoft.com/office/spreadsheetml/2009/9/main" objectType="Button" lockText="1"/>
</file>

<file path=xl/ctrlProps/ctrlProp349.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lockText="1"/>
</file>

<file path=xl/ctrlProps/ctrlProp351.xml><?xml version="1.0" encoding="utf-8"?>
<formControlPr xmlns="http://schemas.microsoft.com/office/spreadsheetml/2009/9/main" objectType="Button" lockText="1"/>
</file>

<file path=xl/ctrlProps/ctrlProp352.xml><?xml version="1.0" encoding="utf-8"?>
<formControlPr xmlns="http://schemas.microsoft.com/office/spreadsheetml/2009/9/main" objectType="Button" lockText="1"/>
</file>

<file path=xl/ctrlProps/ctrlProp353.xml><?xml version="1.0" encoding="utf-8"?>
<formControlPr xmlns="http://schemas.microsoft.com/office/spreadsheetml/2009/9/main" objectType="Button" lockText="1"/>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Button" lockText="1"/>
</file>

<file path=xl/ctrlProps/ctrlProp356.xml><?xml version="1.0" encoding="utf-8"?>
<formControlPr xmlns="http://schemas.microsoft.com/office/spreadsheetml/2009/9/main" objectType="Button" lockText="1"/>
</file>

<file path=xl/ctrlProps/ctrlProp357.xml><?xml version="1.0" encoding="utf-8"?>
<formControlPr xmlns="http://schemas.microsoft.com/office/spreadsheetml/2009/9/main" objectType="Button" lockText="1"/>
</file>

<file path=xl/ctrlProps/ctrlProp358.xml><?xml version="1.0" encoding="utf-8"?>
<formControlPr xmlns="http://schemas.microsoft.com/office/spreadsheetml/2009/9/main" objectType="Button" lockText="1"/>
</file>

<file path=xl/ctrlProps/ctrlProp359.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lockText="1"/>
</file>

<file path=xl/ctrlProps/ctrlProp361.xml><?xml version="1.0" encoding="utf-8"?>
<formControlPr xmlns="http://schemas.microsoft.com/office/spreadsheetml/2009/9/main" objectType="Button" lockText="1"/>
</file>

<file path=xl/ctrlProps/ctrlProp362.xml><?xml version="1.0" encoding="utf-8"?>
<formControlPr xmlns="http://schemas.microsoft.com/office/spreadsheetml/2009/9/main" objectType="Button" lockText="1"/>
</file>

<file path=xl/ctrlProps/ctrlProp363.xml><?xml version="1.0" encoding="utf-8"?>
<formControlPr xmlns="http://schemas.microsoft.com/office/spreadsheetml/2009/9/main" objectType="Button" lockText="1"/>
</file>

<file path=xl/ctrlProps/ctrlProp364.xml><?xml version="1.0" encoding="utf-8"?>
<formControlPr xmlns="http://schemas.microsoft.com/office/spreadsheetml/2009/9/main" objectType="Button" lockText="1"/>
</file>

<file path=xl/ctrlProps/ctrlProp365.xml><?xml version="1.0" encoding="utf-8"?>
<formControlPr xmlns="http://schemas.microsoft.com/office/spreadsheetml/2009/9/main" objectType="Button" lockText="1"/>
</file>

<file path=xl/ctrlProps/ctrlProp366.xml><?xml version="1.0" encoding="utf-8"?>
<formControlPr xmlns="http://schemas.microsoft.com/office/spreadsheetml/2009/9/main" objectType="Button" lockText="1"/>
</file>

<file path=xl/ctrlProps/ctrlProp367.xml><?xml version="1.0" encoding="utf-8"?>
<formControlPr xmlns="http://schemas.microsoft.com/office/spreadsheetml/2009/9/main" objectType="Button" lockText="1"/>
</file>

<file path=xl/ctrlProps/ctrlProp368.xml><?xml version="1.0" encoding="utf-8"?>
<formControlPr xmlns="http://schemas.microsoft.com/office/spreadsheetml/2009/9/main" objectType="Button" lockText="1"/>
</file>

<file path=xl/ctrlProps/ctrlProp369.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lockText="1"/>
</file>

<file path=xl/ctrlProps/ctrlProp371.xml><?xml version="1.0" encoding="utf-8"?>
<formControlPr xmlns="http://schemas.microsoft.com/office/spreadsheetml/2009/9/main" objectType="Button" lockText="1"/>
</file>

<file path=xl/ctrlProps/ctrlProp372.xml><?xml version="1.0" encoding="utf-8"?>
<formControlPr xmlns="http://schemas.microsoft.com/office/spreadsheetml/2009/9/main" objectType="Button" lockText="1"/>
</file>

<file path=xl/ctrlProps/ctrlProp373.xml><?xml version="1.0" encoding="utf-8"?>
<formControlPr xmlns="http://schemas.microsoft.com/office/spreadsheetml/2009/9/main" objectType="Button" lockText="1"/>
</file>

<file path=xl/ctrlProps/ctrlProp374.xml><?xml version="1.0" encoding="utf-8"?>
<formControlPr xmlns="http://schemas.microsoft.com/office/spreadsheetml/2009/9/main" objectType="Button" lockText="1"/>
</file>

<file path=xl/ctrlProps/ctrlProp375.xml><?xml version="1.0" encoding="utf-8"?>
<formControlPr xmlns="http://schemas.microsoft.com/office/spreadsheetml/2009/9/main" objectType="Button" lockText="1"/>
</file>

<file path=xl/ctrlProps/ctrlProp376.xml><?xml version="1.0" encoding="utf-8"?>
<formControlPr xmlns="http://schemas.microsoft.com/office/spreadsheetml/2009/9/main" objectType="Button" lockText="1"/>
</file>

<file path=xl/ctrlProps/ctrlProp377.xml><?xml version="1.0" encoding="utf-8"?>
<formControlPr xmlns="http://schemas.microsoft.com/office/spreadsheetml/2009/9/main" objectType="Button"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lockText="1"/>
</file>

<file path=xl/ctrlProps/ctrlProp381.xml><?xml version="1.0" encoding="utf-8"?>
<formControlPr xmlns="http://schemas.microsoft.com/office/spreadsheetml/2009/9/main" objectType="Button" lockText="1"/>
</file>

<file path=xl/ctrlProps/ctrlProp382.xml><?xml version="1.0" encoding="utf-8"?>
<formControlPr xmlns="http://schemas.microsoft.com/office/spreadsheetml/2009/9/main" objectType="Button" lockText="1"/>
</file>

<file path=xl/ctrlProps/ctrlProp383.xml><?xml version="1.0" encoding="utf-8"?>
<formControlPr xmlns="http://schemas.microsoft.com/office/spreadsheetml/2009/9/main" objectType="Button" lockText="1"/>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lockText="1"/>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Button" lockText="1"/>
</file>

<file path=xl/ctrlProps/ctrlProp388.xml><?xml version="1.0" encoding="utf-8"?>
<formControlPr xmlns="http://schemas.microsoft.com/office/spreadsheetml/2009/9/main" objectType="Button" lockText="1"/>
</file>

<file path=xl/ctrlProps/ctrlProp389.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lockText="1"/>
</file>

<file path=xl/ctrlProps/ctrlProp391.xml><?xml version="1.0" encoding="utf-8"?>
<formControlPr xmlns="http://schemas.microsoft.com/office/spreadsheetml/2009/9/main" objectType="Button" lockText="1"/>
</file>

<file path=xl/ctrlProps/ctrlProp392.xml><?xml version="1.0" encoding="utf-8"?>
<formControlPr xmlns="http://schemas.microsoft.com/office/spreadsheetml/2009/9/main" objectType="Button" lockText="1"/>
</file>

<file path=xl/ctrlProps/ctrlProp393.xml><?xml version="1.0" encoding="utf-8"?>
<formControlPr xmlns="http://schemas.microsoft.com/office/spreadsheetml/2009/9/main" objectType="Button" lockText="1"/>
</file>

<file path=xl/ctrlProps/ctrlProp394.xml><?xml version="1.0" encoding="utf-8"?>
<formControlPr xmlns="http://schemas.microsoft.com/office/spreadsheetml/2009/9/main" objectType="Button" lockText="1"/>
</file>

<file path=xl/ctrlProps/ctrlProp395.xml><?xml version="1.0" encoding="utf-8"?>
<formControlPr xmlns="http://schemas.microsoft.com/office/spreadsheetml/2009/9/main" objectType="Button" lockText="1"/>
</file>

<file path=xl/ctrlProps/ctrlProp396.xml><?xml version="1.0" encoding="utf-8"?>
<formControlPr xmlns="http://schemas.microsoft.com/office/spreadsheetml/2009/9/main" objectType="Button" lockText="1"/>
</file>

<file path=xl/ctrlProps/ctrlProp397.xml><?xml version="1.0" encoding="utf-8"?>
<formControlPr xmlns="http://schemas.microsoft.com/office/spreadsheetml/2009/9/main" objectType="Button" lockText="1"/>
</file>

<file path=xl/ctrlProps/ctrlProp398.xml><?xml version="1.0" encoding="utf-8"?>
<formControlPr xmlns="http://schemas.microsoft.com/office/spreadsheetml/2009/9/main" objectType="Button" lockText="1"/>
</file>

<file path=xl/ctrlProps/ctrlProp399.xml><?xml version="1.0" encoding="utf-8"?>
<formControlPr xmlns="http://schemas.microsoft.com/office/spreadsheetml/2009/9/main" objectType="Button" lockText="1"/>
</file>

<file path=xl/ctrlProps/ctrlProp4.xml><?xml version="1.0" encoding="utf-8"?>
<formControlPr xmlns="http://schemas.microsoft.com/office/spreadsheetml/2009/9/main" objectType="Radio" checked="Checked" firstButton="1" fmlaLink="E16" lockText="1" noThreeD="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lockText="1"/>
</file>

<file path=xl/ctrlProps/ctrlProp401.xml><?xml version="1.0" encoding="utf-8"?>
<formControlPr xmlns="http://schemas.microsoft.com/office/spreadsheetml/2009/9/main" objectType="Button" lockText="1"/>
</file>

<file path=xl/ctrlProps/ctrlProp402.xml><?xml version="1.0" encoding="utf-8"?>
<formControlPr xmlns="http://schemas.microsoft.com/office/spreadsheetml/2009/9/main" objectType="Button" lockText="1"/>
</file>

<file path=xl/ctrlProps/ctrlProp403.xml><?xml version="1.0" encoding="utf-8"?>
<formControlPr xmlns="http://schemas.microsoft.com/office/spreadsheetml/2009/9/main" objectType="Button" lockText="1"/>
</file>

<file path=xl/ctrlProps/ctrlProp404.xml><?xml version="1.0" encoding="utf-8"?>
<formControlPr xmlns="http://schemas.microsoft.com/office/spreadsheetml/2009/9/main" objectType="Button" lockText="1"/>
</file>

<file path=xl/ctrlProps/ctrlProp405.xml><?xml version="1.0" encoding="utf-8"?>
<formControlPr xmlns="http://schemas.microsoft.com/office/spreadsheetml/2009/9/main" objectType="Button" lockText="1"/>
</file>

<file path=xl/ctrlProps/ctrlProp406.xml><?xml version="1.0" encoding="utf-8"?>
<formControlPr xmlns="http://schemas.microsoft.com/office/spreadsheetml/2009/9/main" objectType="Button" lockText="1"/>
</file>

<file path=xl/ctrlProps/ctrlProp407.xml><?xml version="1.0" encoding="utf-8"?>
<formControlPr xmlns="http://schemas.microsoft.com/office/spreadsheetml/2009/9/main" objectType="Button" lockText="1"/>
</file>

<file path=xl/ctrlProps/ctrlProp408.xml><?xml version="1.0" encoding="utf-8"?>
<formControlPr xmlns="http://schemas.microsoft.com/office/spreadsheetml/2009/9/main" objectType="Button" lockText="1"/>
</file>

<file path=xl/ctrlProps/ctrlProp409.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lockText="1"/>
</file>

<file path=xl/ctrlProps/ctrlProp411.xml><?xml version="1.0" encoding="utf-8"?>
<formControlPr xmlns="http://schemas.microsoft.com/office/spreadsheetml/2009/9/main" objectType="Button" lockText="1"/>
</file>

<file path=xl/ctrlProps/ctrlProp412.xml><?xml version="1.0" encoding="utf-8"?>
<formControlPr xmlns="http://schemas.microsoft.com/office/spreadsheetml/2009/9/main" objectType="Button" lockText="1"/>
</file>

<file path=xl/ctrlProps/ctrlProp413.xml><?xml version="1.0" encoding="utf-8"?>
<formControlPr xmlns="http://schemas.microsoft.com/office/spreadsheetml/2009/9/main" objectType="Button" lockText="1"/>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lockText="1"/>
</file>

<file path=xl/ctrlProps/ctrlProp418.xml><?xml version="1.0" encoding="utf-8"?>
<formControlPr xmlns="http://schemas.microsoft.com/office/spreadsheetml/2009/9/main" objectType="Button" lockText="1"/>
</file>

<file path=xl/ctrlProps/ctrlProp419.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lockText="1"/>
</file>

<file path=xl/ctrlProps/ctrlProp421.xml><?xml version="1.0" encoding="utf-8"?>
<formControlPr xmlns="http://schemas.microsoft.com/office/spreadsheetml/2009/9/main" objectType="Button" lockText="1"/>
</file>

<file path=xl/ctrlProps/ctrlProp422.xml><?xml version="1.0" encoding="utf-8"?>
<formControlPr xmlns="http://schemas.microsoft.com/office/spreadsheetml/2009/9/main" objectType="Button" lockText="1"/>
</file>

<file path=xl/ctrlProps/ctrlProp423.xml><?xml version="1.0" encoding="utf-8"?>
<formControlPr xmlns="http://schemas.microsoft.com/office/spreadsheetml/2009/9/main" objectType="Button" lockText="1"/>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lockText="1"/>
</file>

<file path=xl/ctrlProps/ctrlProp426.xml><?xml version="1.0" encoding="utf-8"?>
<formControlPr xmlns="http://schemas.microsoft.com/office/spreadsheetml/2009/9/main" objectType="Button" lockText="1"/>
</file>

<file path=xl/ctrlProps/ctrlProp427.xml><?xml version="1.0" encoding="utf-8"?>
<formControlPr xmlns="http://schemas.microsoft.com/office/spreadsheetml/2009/9/main" objectType="Button" lockText="1"/>
</file>

<file path=xl/ctrlProps/ctrlProp428.xml><?xml version="1.0" encoding="utf-8"?>
<formControlPr xmlns="http://schemas.microsoft.com/office/spreadsheetml/2009/9/main" objectType="Button" lockText="1"/>
</file>

<file path=xl/ctrlProps/ctrlProp429.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lockText="1"/>
</file>

<file path=xl/ctrlProps/ctrlProp431.xml><?xml version="1.0" encoding="utf-8"?>
<formControlPr xmlns="http://schemas.microsoft.com/office/spreadsheetml/2009/9/main" objectType="Button" lockText="1"/>
</file>

<file path=xl/ctrlProps/ctrlProp432.xml><?xml version="1.0" encoding="utf-8"?>
<formControlPr xmlns="http://schemas.microsoft.com/office/spreadsheetml/2009/9/main" objectType="Button" lockText="1"/>
</file>

<file path=xl/ctrlProps/ctrlProp433.xml><?xml version="1.0" encoding="utf-8"?>
<formControlPr xmlns="http://schemas.microsoft.com/office/spreadsheetml/2009/9/main" objectType="Button" lockText="1"/>
</file>

<file path=xl/ctrlProps/ctrlProp434.xml><?xml version="1.0" encoding="utf-8"?>
<formControlPr xmlns="http://schemas.microsoft.com/office/spreadsheetml/2009/9/main" objectType="Button" lockText="1"/>
</file>

<file path=xl/ctrlProps/ctrlProp435.xml><?xml version="1.0" encoding="utf-8"?>
<formControlPr xmlns="http://schemas.microsoft.com/office/spreadsheetml/2009/9/main" objectType="Button" lockText="1"/>
</file>

<file path=xl/ctrlProps/ctrlProp436.xml><?xml version="1.0" encoding="utf-8"?>
<formControlPr xmlns="http://schemas.microsoft.com/office/spreadsheetml/2009/9/main" objectType="Button" lockText="1"/>
</file>

<file path=xl/ctrlProps/ctrlProp437.xml><?xml version="1.0" encoding="utf-8"?>
<formControlPr xmlns="http://schemas.microsoft.com/office/spreadsheetml/2009/9/main" objectType="Button" lockText="1"/>
</file>

<file path=xl/ctrlProps/ctrlProp438.xml><?xml version="1.0" encoding="utf-8"?>
<formControlPr xmlns="http://schemas.microsoft.com/office/spreadsheetml/2009/9/main" objectType="Button" lockText="1"/>
</file>

<file path=xl/ctrlProps/ctrlProp439.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lockText="1"/>
</file>

<file path=xl/ctrlProps/ctrlProp441.xml><?xml version="1.0" encoding="utf-8"?>
<formControlPr xmlns="http://schemas.microsoft.com/office/spreadsheetml/2009/9/main" objectType="Button" lockText="1"/>
</file>

<file path=xl/ctrlProps/ctrlProp442.xml><?xml version="1.0" encoding="utf-8"?>
<formControlPr xmlns="http://schemas.microsoft.com/office/spreadsheetml/2009/9/main" objectType="Button" lockText="1"/>
</file>

<file path=xl/ctrlProps/ctrlProp443.xml><?xml version="1.0" encoding="utf-8"?>
<formControlPr xmlns="http://schemas.microsoft.com/office/spreadsheetml/2009/9/main" objectType="Button" lockText="1"/>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lockText="1"/>
</file>

<file path=xl/ctrlProps/ctrlProp449.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lockText="1"/>
</file>

<file path=xl/ctrlProps/ctrlProp451.xml><?xml version="1.0" encoding="utf-8"?>
<formControlPr xmlns="http://schemas.microsoft.com/office/spreadsheetml/2009/9/main" objectType="Button" lockText="1"/>
</file>

<file path=xl/ctrlProps/ctrlProp452.xml><?xml version="1.0" encoding="utf-8"?>
<formControlPr xmlns="http://schemas.microsoft.com/office/spreadsheetml/2009/9/main" objectType="Button" lockText="1"/>
</file>

<file path=xl/ctrlProps/ctrlProp453.xml><?xml version="1.0" encoding="utf-8"?>
<formControlPr xmlns="http://schemas.microsoft.com/office/spreadsheetml/2009/9/main" objectType="Button" lockText="1"/>
</file>

<file path=xl/ctrlProps/ctrlProp454.xml><?xml version="1.0" encoding="utf-8"?>
<formControlPr xmlns="http://schemas.microsoft.com/office/spreadsheetml/2009/9/main" objectType="Button" lockText="1"/>
</file>

<file path=xl/ctrlProps/ctrlProp455.xml><?xml version="1.0" encoding="utf-8"?>
<formControlPr xmlns="http://schemas.microsoft.com/office/spreadsheetml/2009/9/main" objectType="Button" lockText="1"/>
</file>

<file path=xl/ctrlProps/ctrlProp456.xml><?xml version="1.0" encoding="utf-8"?>
<formControlPr xmlns="http://schemas.microsoft.com/office/spreadsheetml/2009/9/main" objectType="Button" lockText="1"/>
</file>

<file path=xl/ctrlProps/ctrlProp457.xml><?xml version="1.0" encoding="utf-8"?>
<formControlPr xmlns="http://schemas.microsoft.com/office/spreadsheetml/2009/9/main" objectType="Button" lockText="1"/>
</file>

<file path=xl/ctrlProps/ctrlProp458.xml><?xml version="1.0" encoding="utf-8"?>
<formControlPr xmlns="http://schemas.microsoft.com/office/spreadsheetml/2009/9/main" objectType="Button" lockText="1"/>
</file>

<file path=xl/ctrlProps/ctrlProp459.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lockText="1"/>
</file>

<file path=xl/ctrlProps/ctrlProp461.xml><?xml version="1.0" encoding="utf-8"?>
<formControlPr xmlns="http://schemas.microsoft.com/office/spreadsheetml/2009/9/main" objectType="Button" lockText="1"/>
</file>

<file path=xl/ctrlProps/ctrlProp462.xml><?xml version="1.0" encoding="utf-8"?>
<formControlPr xmlns="http://schemas.microsoft.com/office/spreadsheetml/2009/9/main" objectType="Button" lockText="1"/>
</file>

<file path=xl/ctrlProps/ctrlProp463.xml><?xml version="1.0" encoding="utf-8"?>
<formControlPr xmlns="http://schemas.microsoft.com/office/spreadsheetml/2009/9/main" objectType="Button" lockText="1"/>
</file>

<file path=xl/ctrlProps/ctrlProp464.xml><?xml version="1.0" encoding="utf-8"?>
<formControlPr xmlns="http://schemas.microsoft.com/office/spreadsheetml/2009/9/main" objectType="Button" lockText="1"/>
</file>

<file path=xl/ctrlProps/ctrlProp465.xml><?xml version="1.0" encoding="utf-8"?>
<formControlPr xmlns="http://schemas.microsoft.com/office/spreadsheetml/2009/9/main" objectType="Button" lockText="1"/>
</file>

<file path=xl/ctrlProps/ctrlProp466.xml><?xml version="1.0" encoding="utf-8"?>
<formControlPr xmlns="http://schemas.microsoft.com/office/spreadsheetml/2009/9/main" objectType="Button" lockText="1"/>
</file>

<file path=xl/ctrlProps/ctrlProp467.xml><?xml version="1.0" encoding="utf-8"?>
<formControlPr xmlns="http://schemas.microsoft.com/office/spreadsheetml/2009/9/main" objectType="Button" lockText="1"/>
</file>

<file path=xl/ctrlProps/ctrlProp468.xml><?xml version="1.0" encoding="utf-8"?>
<formControlPr xmlns="http://schemas.microsoft.com/office/spreadsheetml/2009/9/main" objectType="Button" lockText="1"/>
</file>

<file path=xl/ctrlProps/ctrlProp469.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lockText="1"/>
</file>

<file path=xl/ctrlProps/ctrlProp471.xml><?xml version="1.0" encoding="utf-8"?>
<formControlPr xmlns="http://schemas.microsoft.com/office/spreadsheetml/2009/9/main" objectType="Button" lockText="1"/>
</file>

<file path=xl/ctrlProps/ctrlProp472.xml><?xml version="1.0" encoding="utf-8"?>
<formControlPr xmlns="http://schemas.microsoft.com/office/spreadsheetml/2009/9/main" objectType="Button" lockText="1"/>
</file>

<file path=xl/ctrlProps/ctrlProp473.xml><?xml version="1.0" encoding="utf-8"?>
<formControlPr xmlns="http://schemas.microsoft.com/office/spreadsheetml/2009/9/main" objectType="Button" lockText="1"/>
</file>

<file path=xl/ctrlProps/ctrlProp474.xml><?xml version="1.0" encoding="utf-8"?>
<formControlPr xmlns="http://schemas.microsoft.com/office/spreadsheetml/2009/9/main" objectType="Button" lockText="1"/>
</file>

<file path=xl/ctrlProps/ctrlProp475.xml><?xml version="1.0" encoding="utf-8"?>
<formControlPr xmlns="http://schemas.microsoft.com/office/spreadsheetml/2009/9/main" objectType="Button" lockText="1"/>
</file>

<file path=xl/ctrlProps/ctrlProp476.xml><?xml version="1.0" encoding="utf-8"?>
<formControlPr xmlns="http://schemas.microsoft.com/office/spreadsheetml/2009/9/main" objectType="Button" lockText="1"/>
</file>

<file path=xl/ctrlProps/ctrlProp477.xml><?xml version="1.0" encoding="utf-8"?>
<formControlPr xmlns="http://schemas.microsoft.com/office/spreadsheetml/2009/9/main" objectType="Button" lockText="1"/>
</file>

<file path=xl/ctrlProps/ctrlProp478.xml><?xml version="1.0" encoding="utf-8"?>
<formControlPr xmlns="http://schemas.microsoft.com/office/spreadsheetml/2009/9/main" objectType="Button" lockText="1"/>
</file>

<file path=xl/ctrlProps/ctrlProp479.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lockText="1"/>
</file>

<file path=xl/ctrlProps/ctrlProp481.xml><?xml version="1.0" encoding="utf-8"?>
<formControlPr xmlns="http://schemas.microsoft.com/office/spreadsheetml/2009/9/main" objectType="Button" lockText="1"/>
</file>

<file path=xl/ctrlProps/ctrlProp482.xml><?xml version="1.0" encoding="utf-8"?>
<formControlPr xmlns="http://schemas.microsoft.com/office/spreadsheetml/2009/9/main" objectType="Button" lockText="1"/>
</file>

<file path=xl/ctrlProps/ctrlProp483.xml><?xml version="1.0" encoding="utf-8"?>
<formControlPr xmlns="http://schemas.microsoft.com/office/spreadsheetml/2009/9/main" objectType="Button" lockText="1"/>
</file>

<file path=xl/ctrlProps/ctrlProp484.xml><?xml version="1.0" encoding="utf-8"?>
<formControlPr xmlns="http://schemas.microsoft.com/office/spreadsheetml/2009/9/main" objectType="Button" lockText="1"/>
</file>

<file path=xl/ctrlProps/ctrlProp485.xml><?xml version="1.0" encoding="utf-8"?>
<formControlPr xmlns="http://schemas.microsoft.com/office/spreadsheetml/2009/9/main" objectType="Button" lockText="1"/>
</file>

<file path=xl/ctrlProps/ctrlProp486.xml><?xml version="1.0" encoding="utf-8"?>
<formControlPr xmlns="http://schemas.microsoft.com/office/spreadsheetml/2009/9/main" objectType="Button" lockText="1"/>
</file>

<file path=xl/ctrlProps/ctrlProp487.xml><?xml version="1.0" encoding="utf-8"?>
<formControlPr xmlns="http://schemas.microsoft.com/office/spreadsheetml/2009/9/main" objectType="Button" lockText="1"/>
</file>

<file path=xl/ctrlProps/ctrlProp488.xml><?xml version="1.0" encoding="utf-8"?>
<formControlPr xmlns="http://schemas.microsoft.com/office/spreadsheetml/2009/9/main" objectType="Button" lockText="1"/>
</file>

<file path=xl/ctrlProps/ctrlProp489.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lockText="1"/>
</file>

<file path=xl/ctrlProps/ctrlProp491.xml><?xml version="1.0" encoding="utf-8"?>
<formControlPr xmlns="http://schemas.microsoft.com/office/spreadsheetml/2009/9/main" objectType="Button" lockText="1"/>
</file>

<file path=xl/ctrlProps/ctrlProp492.xml><?xml version="1.0" encoding="utf-8"?>
<formControlPr xmlns="http://schemas.microsoft.com/office/spreadsheetml/2009/9/main" objectType="Button" lockText="1"/>
</file>

<file path=xl/ctrlProps/ctrlProp493.xml><?xml version="1.0" encoding="utf-8"?>
<formControlPr xmlns="http://schemas.microsoft.com/office/spreadsheetml/2009/9/main" objectType="Button" lockText="1"/>
</file>

<file path=xl/ctrlProps/ctrlProp494.xml><?xml version="1.0" encoding="utf-8"?>
<formControlPr xmlns="http://schemas.microsoft.com/office/spreadsheetml/2009/9/main" objectType="Button" lockText="1"/>
</file>

<file path=xl/ctrlProps/ctrlProp495.xml><?xml version="1.0" encoding="utf-8"?>
<formControlPr xmlns="http://schemas.microsoft.com/office/spreadsheetml/2009/9/main" objectType="Button" lockText="1"/>
</file>

<file path=xl/ctrlProps/ctrlProp496.xml><?xml version="1.0" encoding="utf-8"?>
<formControlPr xmlns="http://schemas.microsoft.com/office/spreadsheetml/2009/9/main" objectType="Button" lockText="1"/>
</file>

<file path=xl/ctrlProps/ctrlProp497.xml><?xml version="1.0" encoding="utf-8"?>
<formControlPr xmlns="http://schemas.microsoft.com/office/spreadsheetml/2009/9/main" objectType="Button" lockText="1"/>
</file>

<file path=xl/ctrlProps/ctrlProp498.xml><?xml version="1.0" encoding="utf-8"?>
<formControlPr xmlns="http://schemas.microsoft.com/office/spreadsheetml/2009/9/main" objectType="Button" lockText="1"/>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lockText="1"/>
</file>

<file path=xl/ctrlProps/ctrlProp502.xml><?xml version="1.0" encoding="utf-8"?>
<formControlPr xmlns="http://schemas.microsoft.com/office/spreadsheetml/2009/9/main" objectType="Button" lockText="1"/>
</file>

<file path=xl/ctrlProps/ctrlProp503.xml><?xml version="1.0" encoding="utf-8"?>
<formControlPr xmlns="http://schemas.microsoft.com/office/spreadsheetml/2009/9/main" objectType="Button" lockText="1"/>
</file>

<file path=xl/ctrlProps/ctrlProp504.xml><?xml version="1.0" encoding="utf-8"?>
<formControlPr xmlns="http://schemas.microsoft.com/office/spreadsheetml/2009/9/main" objectType="Button" lockText="1"/>
</file>

<file path=xl/ctrlProps/ctrlProp505.xml><?xml version="1.0" encoding="utf-8"?>
<formControlPr xmlns="http://schemas.microsoft.com/office/spreadsheetml/2009/9/main" objectType="Button" lockText="1"/>
</file>

<file path=xl/ctrlProps/ctrlProp506.xml><?xml version="1.0" encoding="utf-8"?>
<formControlPr xmlns="http://schemas.microsoft.com/office/spreadsheetml/2009/9/main" objectType="Button" lockText="1"/>
</file>

<file path=xl/ctrlProps/ctrlProp507.xml><?xml version="1.0" encoding="utf-8"?>
<formControlPr xmlns="http://schemas.microsoft.com/office/spreadsheetml/2009/9/main" objectType="Button" lockText="1"/>
</file>

<file path=xl/ctrlProps/ctrlProp508.xml><?xml version="1.0" encoding="utf-8"?>
<formControlPr xmlns="http://schemas.microsoft.com/office/spreadsheetml/2009/9/main" objectType="Button" lockText="1"/>
</file>

<file path=xl/ctrlProps/ctrlProp509.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lockText="1"/>
</file>

<file path=xl/ctrlProps/ctrlProp511.xml><?xml version="1.0" encoding="utf-8"?>
<formControlPr xmlns="http://schemas.microsoft.com/office/spreadsheetml/2009/9/main" objectType="Button" lockText="1"/>
</file>

<file path=xl/ctrlProps/ctrlProp512.xml><?xml version="1.0" encoding="utf-8"?>
<formControlPr xmlns="http://schemas.microsoft.com/office/spreadsheetml/2009/9/main" objectType="Button" lockText="1"/>
</file>

<file path=xl/ctrlProps/ctrlProp513.xml><?xml version="1.0" encoding="utf-8"?>
<formControlPr xmlns="http://schemas.microsoft.com/office/spreadsheetml/2009/9/main" objectType="Button" lockText="1"/>
</file>

<file path=xl/ctrlProps/ctrlProp514.xml><?xml version="1.0" encoding="utf-8"?>
<formControlPr xmlns="http://schemas.microsoft.com/office/spreadsheetml/2009/9/main" objectType="Button" lockText="1"/>
</file>

<file path=xl/ctrlProps/ctrlProp515.xml><?xml version="1.0" encoding="utf-8"?>
<formControlPr xmlns="http://schemas.microsoft.com/office/spreadsheetml/2009/9/main" objectType="Button" lockText="1"/>
</file>

<file path=xl/ctrlProps/ctrlProp516.xml><?xml version="1.0" encoding="utf-8"?>
<formControlPr xmlns="http://schemas.microsoft.com/office/spreadsheetml/2009/9/main" objectType="Button" lockText="1"/>
</file>

<file path=xl/ctrlProps/ctrlProp517.xml><?xml version="1.0" encoding="utf-8"?>
<formControlPr xmlns="http://schemas.microsoft.com/office/spreadsheetml/2009/9/main" objectType="Button" lockText="1"/>
</file>

<file path=xl/ctrlProps/ctrlProp518.xml><?xml version="1.0" encoding="utf-8"?>
<formControlPr xmlns="http://schemas.microsoft.com/office/spreadsheetml/2009/9/main" objectType="Button" lockText="1"/>
</file>

<file path=xl/ctrlProps/ctrlProp519.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lockText="1"/>
</file>

<file path=xl/ctrlProps/ctrlProp521.xml><?xml version="1.0" encoding="utf-8"?>
<formControlPr xmlns="http://schemas.microsoft.com/office/spreadsheetml/2009/9/main" objectType="Button" lockText="1"/>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lockText="1"/>
</file>

<file path=xl/ctrlProps/ctrlProp526.xml><?xml version="1.0" encoding="utf-8"?>
<formControlPr xmlns="http://schemas.microsoft.com/office/spreadsheetml/2009/9/main" objectType="Button" lockText="1"/>
</file>

<file path=xl/ctrlProps/ctrlProp527.xml><?xml version="1.0" encoding="utf-8"?>
<formControlPr xmlns="http://schemas.microsoft.com/office/spreadsheetml/2009/9/main" objectType="Button" lockText="1"/>
</file>

<file path=xl/ctrlProps/ctrlProp528.xml><?xml version="1.0" encoding="utf-8"?>
<formControlPr xmlns="http://schemas.microsoft.com/office/spreadsheetml/2009/9/main" objectType="Button" lockText="1"/>
</file>

<file path=xl/ctrlProps/ctrlProp529.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lockText="1"/>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lockText="1"/>
</file>

<file path=xl/ctrlProps/ctrlProp534.xml><?xml version="1.0" encoding="utf-8"?>
<formControlPr xmlns="http://schemas.microsoft.com/office/spreadsheetml/2009/9/main" objectType="Button" lockText="1"/>
</file>

<file path=xl/ctrlProps/ctrlProp535.xml><?xml version="1.0" encoding="utf-8"?>
<formControlPr xmlns="http://schemas.microsoft.com/office/spreadsheetml/2009/9/main" objectType="Button" lockText="1"/>
</file>

<file path=xl/ctrlProps/ctrlProp536.xml><?xml version="1.0" encoding="utf-8"?>
<formControlPr xmlns="http://schemas.microsoft.com/office/spreadsheetml/2009/9/main" objectType="Button" lockText="1"/>
</file>

<file path=xl/ctrlProps/ctrlProp537.xml><?xml version="1.0" encoding="utf-8"?>
<formControlPr xmlns="http://schemas.microsoft.com/office/spreadsheetml/2009/9/main" objectType="Button" lockText="1"/>
</file>

<file path=xl/ctrlProps/ctrlProp538.xml><?xml version="1.0" encoding="utf-8"?>
<formControlPr xmlns="http://schemas.microsoft.com/office/spreadsheetml/2009/9/main" objectType="Button" lockText="1"/>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lockText="1"/>
</file>

<file path=xl/ctrlProps/ctrlProp542.xml><?xml version="1.0" encoding="utf-8"?>
<formControlPr xmlns="http://schemas.microsoft.com/office/spreadsheetml/2009/9/main" objectType="Button" lockText="1"/>
</file>

<file path=xl/ctrlProps/ctrlProp543.xml><?xml version="1.0" encoding="utf-8"?>
<formControlPr xmlns="http://schemas.microsoft.com/office/spreadsheetml/2009/9/main" objectType="Button" lockText="1"/>
</file>

<file path=xl/ctrlProps/ctrlProp544.xml><?xml version="1.0" encoding="utf-8"?>
<formControlPr xmlns="http://schemas.microsoft.com/office/spreadsheetml/2009/9/main" objectType="Button" lockText="1"/>
</file>

<file path=xl/ctrlProps/ctrlProp545.xml><?xml version="1.0" encoding="utf-8"?>
<formControlPr xmlns="http://schemas.microsoft.com/office/spreadsheetml/2009/9/main" objectType="Button" lockText="1"/>
</file>

<file path=xl/ctrlProps/ctrlProp546.xml><?xml version="1.0" encoding="utf-8"?>
<formControlPr xmlns="http://schemas.microsoft.com/office/spreadsheetml/2009/9/main" objectType="Button" lockText="1"/>
</file>

<file path=xl/ctrlProps/ctrlProp547.xml><?xml version="1.0" encoding="utf-8"?>
<formControlPr xmlns="http://schemas.microsoft.com/office/spreadsheetml/2009/9/main" objectType="Button" lockText="1"/>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lockText="1"/>
</file>

<file path=xl/ctrlProps/ctrlProp552.xml><?xml version="1.0" encoding="utf-8"?>
<formControlPr xmlns="http://schemas.microsoft.com/office/spreadsheetml/2009/9/main" objectType="Button" lockText="1"/>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lockText="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lockText="1"/>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lockText="1"/>
</file>

<file path=xl/ctrlProps/ctrlProp567.xml><?xml version="1.0" encoding="utf-8"?>
<formControlPr xmlns="http://schemas.microsoft.com/office/spreadsheetml/2009/9/main" objectType="Button" lockText="1"/>
</file>

<file path=xl/ctrlProps/ctrlProp568.xml><?xml version="1.0" encoding="utf-8"?>
<formControlPr xmlns="http://schemas.microsoft.com/office/spreadsheetml/2009/9/main" objectType="Button" lockText="1"/>
</file>

<file path=xl/ctrlProps/ctrlProp569.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lockText="1"/>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lockText="1"/>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lockText="1"/>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lockText="1"/>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lockText="1"/>
</file>

<file path=xl/ctrlProps/ctrlProp584.xml><?xml version="1.0" encoding="utf-8"?>
<formControlPr xmlns="http://schemas.microsoft.com/office/spreadsheetml/2009/9/main" objectType="Button" lockText="1"/>
</file>

<file path=xl/ctrlProps/ctrlProp585.xml><?xml version="1.0" encoding="utf-8"?>
<formControlPr xmlns="http://schemas.microsoft.com/office/spreadsheetml/2009/9/main" objectType="Button" lockText="1"/>
</file>

<file path=xl/ctrlProps/ctrlProp586.xml><?xml version="1.0" encoding="utf-8"?>
<formControlPr xmlns="http://schemas.microsoft.com/office/spreadsheetml/2009/9/main" objectType="Button" lockText="1"/>
</file>

<file path=xl/ctrlProps/ctrlProp587.xml><?xml version="1.0" encoding="utf-8"?>
<formControlPr xmlns="http://schemas.microsoft.com/office/spreadsheetml/2009/9/main" objectType="Button" lockText="1"/>
</file>

<file path=xl/ctrlProps/ctrlProp588.xml><?xml version="1.0" encoding="utf-8"?>
<formControlPr xmlns="http://schemas.microsoft.com/office/spreadsheetml/2009/9/main" objectType="Button" lockText="1"/>
</file>

<file path=xl/ctrlProps/ctrlProp589.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lockText="1"/>
</file>

<file path=xl/ctrlProps/ctrlProp591.xml><?xml version="1.0" encoding="utf-8"?>
<formControlPr xmlns="http://schemas.microsoft.com/office/spreadsheetml/2009/9/main" objectType="Button" lockText="1"/>
</file>

<file path=xl/ctrlProps/ctrlProp592.xml><?xml version="1.0" encoding="utf-8"?>
<formControlPr xmlns="http://schemas.microsoft.com/office/spreadsheetml/2009/9/main" objectType="Button" lockText="1"/>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lockText="1"/>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lockText="1"/>
</file>

<file path=xl/ctrlProps/ctrlProp597.xml><?xml version="1.0" encoding="utf-8"?>
<formControlPr xmlns="http://schemas.microsoft.com/office/spreadsheetml/2009/9/main" objectType="Button" lockText="1"/>
</file>

<file path=xl/ctrlProps/ctrlProp598.xml><?xml version="1.0" encoding="utf-8"?>
<formControlPr xmlns="http://schemas.microsoft.com/office/spreadsheetml/2009/9/main" objectType="Button" lockText="1"/>
</file>

<file path=xl/ctrlProps/ctrlProp599.xml><?xml version="1.0" encoding="utf-8"?>
<formControlPr xmlns="http://schemas.microsoft.com/office/spreadsheetml/2009/9/main" objectType="Button" lockText="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lockText="1"/>
</file>

<file path=xl/ctrlProps/ctrlProp601.xml><?xml version="1.0" encoding="utf-8"?>
<formControlPr xmlns="http://schemas.microsoft.com/office/spreadsheetml/2009/9/main" objectType="Button" lockText="1"/>
</file>

<file path=xl/ctrlProps/ctrlProp602.xml><?xml version="1.0" encoding="utf-8"?>
<formControlPr xmlns="http://schemas.microsoft.com/office/spreadsheetml/2009/9/main" objectType="Button" lockText="1"/>
</file>

<file path=xl/ctrlProps/ctrlProp603.xml><?xml version="1.0" encoding="utf-8"?>
<formControlPr xmlns="http://schemas.microsoft.com/office/spreadsheetml/2009/9/main" objectType="Button" lockText="1"/>
</file>

<file path=xl/ctrlProps/ctrlProp604.xml><?xml version="1.0" encoding="utf-8"?>
<formControlPr xmlns="http://schemas.microsoft.com/office/spreadsheetml/2009/9/main" objectType="Button" lockText="1"/>
</file>

<file path=xl/ctrlProps/ctrlProp605.xml><?xml version="1.0" encoding="utf-8"?>
<formControlPr xmlns="http://schemas.microsoft.com/office/spreadsheetml/2009/9/main" objectType="Button" lockText="1"/>
</file>

<file path=xl/ctrlProps/ctrlProp606.xml><?xml version="1.0" encoding="utf-8"?>
<formControlPr xmlns="http://schemas.microsoft.com/office/spreadsheetml/2009/9/main" objectType="Button" lockText="1"/>
</file>

<file path=xl/ctrlProps/ctrlProp607.xml><?xml version="1.0" encoding="utf-8"?>
<formControlPr xmlns="http://schemas.microsoft.com/office/spreadsheetml/2009/9/main" objectType="Button" lockText="1"/>
</file>

<file path=xl/ctrlProps/ctrlProp608.xml><?xml version="1.0" encoding="utf-8"?>
<formControlPr xmlns="http://schemas.microsoft.com/office/spreadsheetml/2009/9/main" objectType="Button" lockText="1"/>
</file>

<file path=xl/ctrlProps/ctrlProp609.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lockText="1"/>
</file>

<file path=xl/ctrlProps/ctrlProp611.xml><?xml version="1.0" encoding="utf-8"?>
<formControlPr xmlns="http://schemas.microsoft.com/office/spreadsheetml/2009/9/main" objectType="Button" lockText="1"/>
</file>

<file path=xl/ctrlProps/ctrlProp612.xml><?xml version="1.0" encoding="utf-8"?>
<formControlPr xmlns="http://schemas.microsoft.com/office/spreadsheetml/2009/9/main" objectType="Button" lockText="1"/>
</file>

<file path=xl/ctrlProps/ctrlProp613.xml><?xml version="1.0" encoding="utf-8"?>
<formControlPr xmlns="http://schemas.microsoft.com/office/spreadsheetml/2009/9/main" objectType="Button" lockText="1"/>
</file>

<file path=xl/ctrlProps/ctrlProp614.xml><?xml version="1.0" encoding="utf-8"?>
<formControlPr xmlns="http://schemas.microsoft.com/office/spreadsheetml/2009/9/main" objectType="Button" lockText="1"/>
</file>

<file path=xl/ctrlProps/ctrlProp615.xml><?xml version="1.0" encoding="utf-8"?>
<formControlPr xmlns="http://schemas.microsoft.com/office/spreadsheetml/2009/9/main" objectType="Button" lockText="1"/>
</file>

<file path=xl/ctrlProps/ctrlProp616.xml><?xml version="1.0" encoding="utf-8"?>
<formControlPr xmlns="http://schemas.microsoft.com/office/spreadsheetml/2009/9/main" objectType="Button" lockText="1"/>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Button" lockText="1"/>
</file>

<file path=xl/ctrlProps/ctrlProp624.xml><?xml version="1.0" encoding="utf-8"?>
<formControlPr xmlns="http://schemas.microsoft.com/office/spreadsheetml/2009/9/main" objectType="Button" lockText="1"/>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Button" lockText="1"/>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lockText="1"/>
</file>

<file path=xl/ctrlProps/ctrlProp631.xml><?xml version="1.0" encoding="utf-8"?>
<formControlPr xmlns="http://schemas.microsoft.com/office/spreadsheetml/2009/9/main" objectType="Button" lockText="1"/>
</file>

<file path=xl/ctrlProps/ctrlProp632.xml><?xml version="1.0" encoding="utf-8"?>
<formControlPr xmlns="http://schemas.microsoft.com/office/spreadsheetml/2009/9/main" objectType="Button" lockText="1"/>
</file>

<file path=xl/ctrlProps/ctrlProp633.xml><?xml version="1.0" encoding="utf-8"?>
<formControlPr xmlns="http://schemas.microsoft.com/office/spreadsheetml/2009/9/main" objectType="Button" lockText="1"/>
</file>

<file path=xl/ctrlProps/ctrlProp634.xml><?xml version="1.0" encoding="utf-8"?>
<formControlPr xmlns="http://schemas.microsoft.com/office/spreadsheetml/2009/9/main" objectType="Button" lockText="1"/>
</file>

<file path=xl/ctrlProps/ctrlProp635.xml><?xml version="1.0" encoding="utf-8"?>
<formControlPr xmlns="http://schemas.microsoft.com/office/spreadsheetml/2009/9/main" objectType="Button" lockText="1"/>
</file>

<file path=xl/ctrlProps/ctrlProp636.xml><?xml version="1.0" encoding="utf-8"?>
<formControlPr xmlns="http://schemas.microsoft.com/office/spreadsheetml/2009/9/main" objectType="Button" lockText="1"/>
</file>

<file path=xl/ctrlProps/ctrlProp637.xml><?xml version="1.0" encoding="utf-8"?>
<formControlPr xmlns="http://schemas.microsoft.com/office/spreadsheetml/2009/9/main" objectType="Button" lockText="1"/>
</file>

<file path=xl/ctrlProps/ctrlProp638.xml><?xml version="1.0" encoding="utf-8"?>
<formControlPr xmlns="http://schemas.microsoft.com/office/spreadsheetml/2009/9/main" objectType="Button" lockText="1"/>
</file>

<file path=xl/ctrlProps/ctrlProp639.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40.xml><?xml version="1.0" encoding="utf-8"?>
<formControlPr xmlns="http://schemas.microsoft.com/office/spreadsheetml/2009/9/main" objectType="Button" lockText="1"/>
</file>

<file path=xl/ctrlProps/ctrlProp641.xml><?xml version="1.0" encoding="utf-8"?>
<formControlPr xmlns="http://schemas.microsoft.com/office/spreadsheetml/2009/9/main" objectType="Button" lockText="1"/>
</file>

<file path=xl/ctrlProps/ctrlProp642.xml><?xml version="1.0" encoding="utf-8"?>
<formControlPr xmlns="http://schemas.microsoft.com/office/spreadsheetml/2009/9/main" objectType="Button" lockText="1"/>
</file>

<file path=xl/ctrlProps/ctrlProp643.xml><?xml version="1.0" encoding="utf-8"?>
<formControlPr xmlns="http://schemas.microsoft.com/office/spreadsheetml/2009/9/main" objectType="Button" lockText="1"/>
</file>

<file path=xl/ctrlProps/ctrlProp644.xml><?xml version="1.0" encoding="utf-8"?>
<formControlPr xmlns="http://schemas.microsoft.com/office/spreadsheetml/2009/9/main" objectType="Button" lockText="1"/>
</file>

<file path=xl/ctrlProps/ctrlProp645.xml><?xml version="1.0" encoding="utf-8"?>
<formControlPr xmlns="http://schemas.microsoft.com/office/spreadsheetml/2009/9/main" objectType="Button" lockText="1"/>
</file>

<file path=xl/ctrlProps/ctrlProp646.xml><?xml version="1.0" encoding="utf-8"?>
<formControlPr xmlns="http://schemas.microsoft.com/office/spreadsheetml/2009/9/main" objectType="Button" lockText="1"/>
</file>

<file path=xl/ctrlProps/ctrlProp647.xml><?xml version="1.0" encoding="utf-8"?>
<formControlPr xmlns="http://schemas.microsoft.com/office/spreadsheetml/2009/9/main" objectType="Button" lockText="1"/>
</file>

<file path=xl/ctrlProps/ctrlProp648.xml><?xml version="1.0" encoding="utf-8"?>
<formControlPr xmlns="http://schemas.microsoft.com/office/spreadsheetml/2009/9/main" objectType="Button" lockText="1"/>
</file>

<file path=xl/ctrlProps/ctrlProp649.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50.xml><?xml version="1.0" encoding="utf-8"?>
<formControlPr xmlns="http://schemas.microsoft.com/office/spreadsheetml/2009/9/main" objectType="Button" lockText="1"/>
</file>

<file path=xl/ctrlProps/ctrlProp651.xml><?xml version="1.0" encoding="utf-8"?>
<formControlPr xmlns="http://schemas.microsoft.com/office/spreadsheetml/2009/9/main" objectType="Button" lockText="1"/>
</file>

<file path=xl/ctrlProps/ctrlProp652.xml><?xml version="1.0" encoding="utf-8"?>
<formControlPr xmlns="http://schemas.microsoft.com/office/spreadsheetml/2009/9/main" objectType="Button" lockText="1"/>
</file>

<file path=xl/ctrlProps/ctrlProp653.xml><?xml version="1.0" encoding="utf-8"?>
<formControlPr xmlns="http://schemas.microsoft.com/office/spreadsheetml/2009/9/main" objectType="Button" lockText="1"/>
</file>

<file path=xl/ctrlProps/ctrlProp654.xml><?xml version="1.0" encoding="utf-8"?>
<formControlPr xmlns="http://schemas.microsoft.com/office/spreadsheetml/2009/9/main" objectType="Button" lockText="1"/>
</file>

<file path=xl/ctrlProps/ctrlProp655.xml><?xml version="1.0" encoding="utf-8"?>
<formControlPr xmlns="http://schemas.microsoft.com/office/spreadsheetml/2009/9/main" objectType="Button" lockText="1"/>
</file>

<file path=xl/ctrlProps/ctrlProp656.xml><?xml version="1.0" encoding="utf-8"?>
<formControlPr xmlns="http://schemas.microsoft.com/office/spreadsheetml/2009/9/main" objectType="Button" lockText="1"/>
</file>

<file path=xl/ctrlProps/ctrlProp657.xml><?xml version="1.0" encoding="utf-8"?>
<formControlPr xmlns="http://schemas.microsoft.com/office/spreadsheetml/2009/9/main" objectType="Button" lockText="1"/>
</file>

<file path=xl/ctrlProps/ctrlProp658.xml><?xml version="1.0" encoding="utf-8"?>
<formControlPr xmlns="http://schemas.microsoft.com/office/spreadsheetml/2009/9/main" objectType="Button" lockText="1"/>
</file>

<file path=xl/ctrlProps/ctrlProp659.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60.xml><?xml version="1.0" encoding="utf-8"?>
<formControlPr xmlns="http://schemas.microsoft.com/office/spreadsheetml/2009/9/main" objectType="Button" lockText="1"/>
</file>

<file path=xl/ctrlProps/ctrlProp661.xml><?xml version="1.0" encoding="utf-8"?>
<formControlPr xmlns="http://schemas.microsoft.com/office/spreadsheetml/2009/9/main" objectType="Button" lockText="1"/>
</file>

<file path=xl/ctrlProps/ctrlProp662.xml><?xml version="1.0" encoding="utf-8"?>
<formControlPr xmlns="http://schemas.microsoft.com/office/spreadsheetml/2009/9/main" objectType="Button" lockText="1"/>
</file>

<file path=xl/ctrlProps/ctrlProp663.xml><?xml version="1.0" encoding="utf-8"?>
<formControlPr xmlns="http://schemas.microsoft.com/office/spreadsheetml/2009/9/main" objectType="Button" lockText="1"/>
</file>

<file path=xl/ctrlProps/ctrlProp664.xml><?xml version="1.0" encoding="utf-8"?>
<formControlPr xmlns="http://schemas.microsoft.com/office/spreadsheetml/2009/9/main" objectType="Button" lockText="1"/>
</file>

<file path=xl/ctrlProps/ctrlProp665.xml><?xml version="1.0" encoding="utf-8"?>
<formControlPr xmlns="http://schemas.microsoft.com/office/spreadsheetml/2009/9/main" objectType="Button" lockText="1"/>
</file>

<file path=xl/ctrlProps/ctrlProp666.xml><?xml version="1.0" encoding="utf-8"?>
<formControlPr xmlns="http://schemas.microsoft.com/office/spreadsheetml/2009/9/main" objectType="Button" lockText="1"/>
</file>

<file path=xl/ctrlProps/ctrlProp667.xml><?xml version="1.0" encoding="utf-8"?>
<formControlPr xmlns="http://schemas.microsoft.com/office/spreadsheetml/2009/9/main" objectType="Button" lockText="1"/>
</file>

<file path=xl/ctrlProps/ctrlProp668.xml><?xml version="1.0" encoding="utf-8"?>
<formControlPr xmlns="http://schemas.microsoft.com/office/spreadsheetml/2009/9/main" objectType="Button" lockText="1"/>
</file>

<file path=xl/ctrlProps/ctrlProp669.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70.xml><?xml version="1.0" encoding="utf-8"?>
<formControlPr xmlns="http://schemas.microsoft.com/office/spreadsheetml/2009/9/main" objectType="Button" lockText="1"/>
</file>

<file path=xl/ctrlProps/ctrlProp671.xml><?xml version="1.0" encoding="utf-8"?>
<formControlPr xmlns="http://schemas.microsoft.com/office/spreadsheetml/2009/9/main" objectType="Button" lockText="1"/>
</file>

<file path=xl/ctrlProps/ctrlProp672.xml><?xml version="1.0" encoding="utf-8"?>
<formControlPr xmlns="http://schemas.microsoft.com/office/spreadsheetml/2009/9/main" objectType="Button" lockText="1"/>
</file>

<file path=xl/ctrlProps/ctrlProp673.xml><?xml version="1.0" encoding="utf-8"?>
<formControlPr xmlns="http://schemas.microsoft.com/office/spreadsheetml/2009/9/main" objectType="Button" lockText="1"/>
</file>

<file path=xl/ctrlProps/ctrlProp674.xml><?xml version="1.0" encoding="utf-8"?>
<formControlPr xmlns="http://schemas.microsoft.com/office/spreadsheetml/2009/9/main" objectType="Button" lockText="1"/>
</file>

<file path=xl/ctrlProps/ctrlProp675.xml><?xml version="1.0" encoding="utf-8"?>
<formControlPr xmlns="http://schemas.microsoft.com/office/spreadsheetml/2009/9/main" objectType="Button" lockText="1"/>
</file>

<file path=xl/ctrlProps/ctrlProp676.xml><?xml version="1.0" encoding="utf-8"?>
<formControlPr xmlns="http://schemas.microsoft.com/office/spreadsheetml/2009/9/main" objectType="Button" lockText="1"/>
</file>

<file path=xl/ctrlProps/ctrlProp677.xml><?xml version="1.0" encoding="utf-8"?>
<formControlPr xmlns="http://schemas.microsoft.com/office/spreadsheetml/2009/9/main" objectType="Button" lockText="1"/>
</file>

<file path=xl/ctrlProps/ctrlProp678.xml><?xml version="1.0" encoding="utf-8"?>
<formControlPr xmlns="http://schemas.microsoft.com/office/spreadsheetml/2009/9/main" objectType="Button" lockText="1"/>
</file>

<file path=xl/ctrlProps/ctrlProp679.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80.xml><?xml version="1.0" encoding="utf-8"?>
<formControlPr xmlns="http://schemas.microsoft.com/office/spreadsheetml/2009/9/main" objectType="Button" lockText="1"/>
</file>

<file path=xl/ctrlProps/ctrlProp681.xml><?xml version="1.0" encoding="utf-8"?>
<formControlPr xmlns="http://schemas.microsoft.com/office/spreadsheetml/2009/9/main" objectType="Button" lockText="1"/>
</file>

<file path=xl/ctrlProps/ctrlProp682.xml><?xml version="1.0" encoding="utf-8"?>
<formControlPr xmlns="http://schemas.microsoft.com/office/spreadsheetml/2009/9/main" objectType="Button" lockText="1"/>
</file>

<file path=xl/ctrlProps/ctrlProp683.xml><?xml version="1.0" encoding="utf-8"?>
<formControlPr xmlns="http://schemas.microsoft.com/office/spreadsheetml/2009/9/main" objectType="Button" lockText="1"/>
</file>

<file path=xl/ctrlProps/ctrlProp684.xml><?xml version="1.0" encoding="utf-8"?>
<formControlPr xmlns="http://schemas.microsoft.com/office/spreadsheetml/2009/9/main" objectType="Button" lockText="1"/>
</file>

<file path=xl/ctrlProps/ctrlProp685.xml><?xml version="1.0" encoding="utf-8"?>
<formControlPr xmlns="http://schemas.microsoft.com/office/spreadsheetml/2009/9/main" objectType="Button" lockText="1"/>
</file>

<file path=xl/ctrlProps/ctrlProp686.xml><?xml version="1.0" encoding="utf-8"?>
<formControlPr xmlns="http://schemas.microsoft.com/office/spreadsheetml/2009/9/main" objectType="Button" lockText="1"/>
</file>

<file path=xl/ctrlProps/ctrlProp687.xml><?xml version="1.0" encoding="utf-8"?>
<formControlPr xmlns="http://schemas.microsoft.com/office/spreadsheetml/2009/9/main" objectType="Button" lockText="1"/>
</file>

<file path=xl/ctrlProps/ctrlProp688.xml><?xml version="1.0" encoding="utf-8"?>
<formControlPr xmlns="http://schemas.microsoft.com/office/spreadsheetml/2009/9/main" objectType="Button" lockText="1"/>
</file>

<file path=xl/ctrlProps/ctrlProp689.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690.xml><?xml version="1.0" encoding="utf-8"?>
<formControlPr xmlns="http://schemas.microsoft.com/office/spreadsheetml/2009/9/main" objectType="Button" lockText="1"/>
</file>

<file path=xl/ctrlProps/ctrlProp691.xml><?xml version="1.0" encoding="utf-8"?>
<formControlPr xmlns="http://schemas.microsoft.com/office/spreadsheetml/2009/9/main" objectType="Button" lockText="1"/>
</file>

<file path=xl/ctrlProps/ctrlProp692.xml><?xml version="1.0" encoding="utf-8"?>
<formControlPr xmlns="http://schemas.microsoft.com/office/spreadsheetml/2009/9/main" objectType="Button" lockText="1"/>
</file>

<file path=xl/ctrlProps/ctrlProp693.xml><?xml version="1.0" encoding="utf-8"?>
<formControlPr xmlns="http://schemas.microsoft.com/office/spreadsheetml/2009/9/main" objectType="Button" lockText="1"/>
</file>

<file path=xl/ctrlProps/ctrlProp694.xml><?xml version="1.0" encoding="utf-8"?>
<formControlPr xmlns="http://schemas.microsoft.com/office/spreadsheetml/2009/9/main" objectType="Button" lockText="1"/>
</file>

<file path=xl/ctrlProps/ctrlProp695.xml><?xml version="1.0" encoding="utf-8"?>
<formControlPr xmlns="http://schemas.microsoft.com/office/spreadsheetml/2009/9/main" objectType="Button" lockText="1"/>
</file>

<file path=xl/ctrlProps/ctrlProp696.xml><?xml version="1.0" encoding="utf-8"?>
<formControlPr xmlns="http://schemas.microsoft.com/office/spreadsheetml/2009/9/main" objectType="Button" lockText="1"/>
</file>

<file path=xl/ctrlProps/ctrlProp697.xml><?xml version="1.0" encoding="utf-8"?>
<formControlPr xmlns="http://schemas.microsoft.com/office/spreadsheetml/2009/9/main" objectType="Button" lockText="1"/>
</file>

<file path=xl/ctrlProps/ctrlProp698.xml><?xml version="1.0" encoding="utf-8"?>
<formControlPr xmlns="http://schemas.microsoft.com/office/spreadsheetml/2009/9/main" objectType="Button" lockText="1"/>
</file>

<file path=xl/ctrlProps/ctrlProp699.xml><?xml version="1.0" encoding="utf-8"?>
<formControlPr xmlns="http://schemas.microsoft.com/office/spreadsheetml/2009/9/main" objectType="Button" lockText="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Button" lockText="1"/>
</file>

<file path=xl/ctrlProps/ctrlProp700.xml><?xml version="1.0" encoding="utf-8"?>
<formControlPr xmlns="http://schemas.microsoft.com/office/spreadsheetml/2009/9/main" objectType="Button" lockText="1"/>
</file>

<file path=xl/ctrlProps/ctrlProp701.xml><?xml version="1.0" encoding="utf-8"?>
<formControlPr xmlns="http://schemas.microsoft.com/office/spreadsheetml/2009/9/main" objectType="Button" lockText="1"/>
</file>

<file path=xl/ctrlProps/ctrlProp702.xml><?xml version="1.0" encoding="utf-8"?>
<formControlPr xmlns="http://schemas.microsoft.com/office/spreadsheetml/2009/9/main" objectType="Button" lockText="1"/>
</file>

<file path=xl/ctrlProps/ctrlProp703.xml><?xml version="1.0" encoding="utf-8"?>
<formControlPr xmlns="http://schemas.microsoft.com/office/spreadsheetml/2009/9/main" objectType="Button" lockText="1"/>
</file>

<file path=xl/ctrlProps/ctrlProp704.xml><?xml version="1.0" encoding="utf-8"?>
<formControlPr xmlns="http://schemas.microsoft.com/office/spreadsheetml/2009/9/main" objectType="Button" lockText="1"/>
</file>

<file path=xl/ctrlProps/ctrlProp705.xml><?xml version="1.0" encoding="utf-8"?>
<formControlPr xmlns="http://schemas.microsoft.com/office/spreadsheetml/2009/9/main" objectType="Button" lockText="1"/>
</file>

<file path=xl/ctrlProps/ctrlProp706.xml><?xml version="1.0" encoding="utf-8"?>
<formControlPr xmlns="http://schemas.microsoft.com/office/spreadsheetml/2009/9/main" objectType="Button" lockText="1"/>
</file>

<file path=xl/ctrlProps/ctrlProp707.xml><?xml version="1.0" encoding="utf-8"?>
<formControlPr xmlns="http://schemas.microsoft.com/office/spreadsheetml/2009/9/main" objectType="Button" lockText="1"/>
</file>

<file path=xl/ctrlProps/ctrlProp708.xml><?xml version="1.0" encoding="utf-8"?>
<formControlPr xmlns="http://schemas.microsoft.com/office/spreadsheetml/2009/9/main" objectType="Button" lockText="1"/>
</file>

<file path=xl/ctrlProps/ctrlProp709.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10.xml><?xml version="1.0" encoding="utf-8"?>
<formControlPr xmlns="http://schemas.microsoft.com/office/spreadsheetml/2009/9/main" objectType="Button" lockText="1"/>
</file>

<file path=xl/ctrlProps/ctrlProp711.xml><?xml version="1.0" encoding="utf-8"?>
<formControlPr xmlns="http://schemas.microsoft.com/office/spreadsheetml/2009/9/main" objectType="Button" lockText="1"/>
</file>

<file path=xl/ctrlProps/ctrlProp712.xml><?xml version="1.0" encoding="utf-8"?>
<formControlPr xmlns="http://schemas.microsoft.com/office/spreadsheetml/2009/9/main" objectType="Button" lockText="1"/>
</file>

<file path=xl/ctrlProps/ctrlProp713.xml><?xml version="1.0" encoding="utf-8"?>
<formControlPr xmlns="http://schemas.microsoft.com/office/spreadsheetml/2009/9/main" objectType="Button" lockText="1"/>
</file>

<file path=xl/ctrlProps/ctrlProp714.xml><?xml version="1.0" encoding="utf-8"?>
<formControlPr xmlns="http://schemas.microsoft.com/office/spreadsheetml/2009/9/main" objectType="Button" lockText="1"/>
</file>

<file path=xl/ctrlProps/ctrlProp715.xml><?xml version="1.0" encoding="utf-8"?>
<formControlPr xmlns="http://schemas.microsoft.com/office/spreadsheetml/2009/9/main" objectType="Button" lockText="1"/>
</file>

<file path=xl/ctrlProps/ctrlProp716.xml><?xml version="1.0" encoding="utf-8"?>
<formControlPr xmlns="http://schemas.microsoft.com/office/spreadsheetml/2009/9/main" objectType="Button" lockText="1"/>
</file>

<file path=xl/ctrlProps/ctrlProp717.xml><?xml version="1.0" encoding="utf-8"?>
<formControlPr xmlns="http://schemas.microsoft.com/office/spreadsheetml/2009/9/main" objectType="Button" lockText="1"/>
</file>

<file path=xl/ctrlProps/ctrlProp718.xml><?xml version="1.0" encoding="utf-8"?>
<formControlPr xmlns="http://schemas.microsoft.com/office/spreadsheetml/2009/9/main" objectType="Button" lockText="1"/>
</file>

<file path=xl/ctrlProps/ctrlProp719.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20.xml><?xml version="1.0" encoding="utf-8"?>
<formControlPr xmlns="http://schemas.microsoft.com/office/spreadsheetml/2009/9/main" objectType="Button" lockText="1"/>
</file>

<file path=xl/ctrlProps/ctrlProp721.xml><?xml version="1.0" encoding="utf-8"?>
<formControlPr xmlns="http://schemas.microsoft.com/office/spreadsheetml/2009/9/main" objectType="Button" lockText="1"/>
</file>

<file path=xl/ctrlProps/ctrlProp722.xml><?xml version="1.0" encoding="utf-8"?>
<formControlPr xmlns="http://schemas.microsoft.com/office/spreadsheetml/2009/9/main" objectType="Button" lockText="1"/>
</file>

<file path=xl/ctrlProps/ctrlProp723.xml><?xml version="1.0" encoding="utf-8"?>
<formControlPr xmlns="http://schemas.microsoft.com/office/spreadsheetml/2009/9/main" objectType="Button" lockText="1"/>
</file>

<file path=xl/ctrlProps/ctrlProp724.xml><?xml version="1.0" encoding="utf-8"?>
<formControlPr xmlns="http://schemas.microsoft.com/office/spreadsheetml/2009/9/main" objectType="Button" lockText="1"/>
</file>

<file path=xl/ctrlProps/ctrlProp725.xml><?xml version="1.0" encoding="utf-8"?>
<formControlPr xmlns="http://schemas.microsoft.com/office/spreadsheetml/2009/9/main" objectType="Button" lockText="1"/>
</file>

<file path=xl/ctrlProps/ctrlProp726.xml><?xml version="1.0" encoding="utf-8"?>
<formControlPr xmlns="http://schemas.microsoft.com/office/spreadsheetml/2009/9/main" objectType="Button" lockText="1"/>
</file>

<file path=xl/ctrlProps/ctrlProp727.xml><?xml version="1.0" encoding="utf-8"?>
<formControlPr xmlns="http://schemas.microsoft.com/office/spreadsheetml/2009/9/main" objectType="Button" lockText="1"/>
</file>

<file path=xl/ctrlProps/ctrlProp728.xml><?xml version="1.0" encoding="utf-8"?>
<formControlPr xmlns="http://schemas.microsoft.com/office/spreadsheetml/2009/9/main" objectType="Button" lockText="1"/>
</file>

<file path=xl/ctrlProps/ctrlProp729.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30.xml><?xml version="1.0" encoding="utf-8"?>
<formControlPr xmlns="http://schemas.microsoft.com/office/spreadsheetml/2009/9/main" objectType="Button" lockText="1"/>
</file>

<file path=xl/ctrlProps/ctrlProp731.xml><?xml version="1.0" encoding="utf-8"?>
<formControlPr xmlns="http://schemas.microsoft.com/office/spreadsheetml/2009/9/main" objectType="Button" lockText="1"/>
</file>

<file path=xl/ctrlProps/ctrlProp732.xml><?xml version="1.0" encoding="utf-8"?>
<formControlPr xmlns="http://schemas.microsoft.com/office/spreadsheetml/2009/9/main" objectType="Button" lockText="1"/>
</file>

<file path=xl/ctrlProps/ctrlProp733.xml><?xml version="1.0" encoding="utf-8"?>
<formControlPr xmlns="http://schemas.microsoft.com/office/spreadsheetml/2009/9/main" objectType="Button" lockText="1"/>
</file>

<file path=xl/ctrlProps/ctrlProp734.xml><?xml version="1.0" encoding="utf-8"?>
<formControlPr xmlns="http://schemas.microsoft.com/office/spreadsheetml/2009/9/main" objectType="Button" lockText="1"/>
</file>

<file path=xl/ctrlProps/ctrlProp735.xml><?xml version="1.0" encoding="utf-8"?>
<formControlPr xmlns="http://schemas.microsoft.com/office/spreadsheetml/2009/9/main" objectType="Button" lockText="1"/>
</file>

<file path=xl/ctrlProps/ctrlProp736.xml><?xml version="1.0" encoding="utf-8"?>
<formControlPr xmlns="http://schemas.microsoft.com/office/spreadsheetml/2009/9/main" objectType="Button" lockText="1"/>
</file>

<file path=xl/ctrlProps/ctrlProp737.xml><?xml version="1.0" encoding="utf-8"?>
<formControlPr xmlns="http://schemas.microsoft.com/office/spreadsheetml/2009/9/main" objectType="Button" lockText="1"/>
</file>

<file path=xl/ctrlProps/ctrlProp738.xml><?xml version="1.0" encoding="utf-8"?>
<formControlPr xmlns="http://schemas.microsoft.com/office/spreadsheetml/2009/9/main" objectType="Button" lockText="1"/>
</file>

<file path=xl/ctrlProps/ctrlProp739.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40.xml><?xml version="1.0" encoding="utf-8"?>
<formControlPr xmlns="http://schemas.microsoft.com/office/spreadsheetml/2009/9/main" objectType="Button" lockText="1"/>
</file>

<file path=xl/ctrlProps/ctrlProp741.xml><?xml version="1.0" encoding="utf-8"?>
<formControlPr xmlns="http://schemas.microsoft.com/office/spreadsheetml/2009/9/main" objectType="Button" lockText="1"/>
</file>

<file path=xl/ctrlProps/ctrlProp742.xml><?xml version="1.0" encoding="utf-8"?>
<formControlPr xmlns="http://schemas.microsoft.com/office/spreadsheetml/2009/9/main" objectType="Button" lockText="1"/>
</file>

<file path=xl/ctrlProps/ctrlProp743.xml><?xml version="1.0" encoding="utf-8"?>
<formControlPr xmlns="http://schemas.microsoft.com/office/spreadsheetml/2009/9/main" objectType="Button" lockText="1"/>
</file>

<file path=xl/ctrlProps/ctrlProp744.xml><?xml version="1.0" encoding="utf-8"?>
<formControlPr xmlns="http://schemas.microsoft.com/office/spreadsheetml/2009/9/main" objectType="Button" lockText="1"/>
</file>

<file path=xl/ctrlProps/ctrlProp745.xml><?xml version="1.0" encoding="utf-8"?>
<formControlPr xmlns="http://schemas.microsoft.com/office/spreadsheetml/2009/9/main" objectType="Button" lockText="1"/>
</file>

<file path=xl/ctrlProps/ctrlProp746.xml><?xml version="1.0" encoding="utf-8"?>
<formControlPr xmlns="http://schemas.microsoft.com/office/spreadsheetml/2009/9/main" objectType="Button" lockText="1"/>
</file>

<file path=xl/ctrlProps/ctrlProp747.xml><?xml version="1.0" encoding="utf-8"?>
<formControlPr xmlns="http://schemas.microsoft.com/office/spreadsheetml/2009/9/main" objectType="Button" lockText="1"/>
</file>

<file path=xl/ctrlProps/ctrlProp748.xml><?xml version="1.0" encoding="utf-8"?>
<formControlPr xmlns="http://schemas.microsoft.com/office/spreadsheetml/2009/9/main" objectType="Button" lockText="1"/>
</file>

<file path=xl/ctrlProps/ctrlProp749.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50.xml><?xml version="1.0" encoding="utf-8"?>
<formControlPr xmlns="http://schemas.microsoft.com/office/spreadsheetml/2009/9/main" objectType="Button" lockText="1"/>
</file>

<file path=xl/ctrlProps/ctrlProp751.xml><?xml version="1.0" encoding="utf-8"?>
<formControlPr xmlns="http://schemas.microsoft.com/office/spreadsheetml/2009/9/main" objectType="Button" lockText="1"/>
</file>

<file path=xl/ctrlProps/ctrlProp752.xml><?xml version="1.0" encoding="utf-8"?>
<formControlPr xmlns="http://schemas.microsoft.com/office/spreadsheetml/2009/9/main" objectType="Button" lockText="1"/>
</file>

<file path=xl/ctrlProps/ctrlProp753.xml><?xml version="1.0" encoding="utf-8"?>
<formControlPr xmlns="http://schemas.microsoft.com/office/spreadsheetml/2009/9/main" objectType="Button" lockText="1"/>
</file>

<file path=xl/ctrlProps/ctrlProp754.xml><?xml version="1.0" encoding="utf-8"?>
<formControlPr xmlns="http://schemas.microsoft.com/office/spreadsheetml/2009/9/main" objectType="Button" lockText="1"/>
</file>

<file path=xl/ctrlProps/ctrlProp755.xml><?xml version="1.0" encoding="utf-8"?>
<formControlPr xmlns="http://schemas.microsoft.com/office/spreadsheetml/2009/9/main" objectType="Button" lockText="1"/>
</file>

<file path=xl/ctrlProps/ctrlProp756.xml><?xml version="1.0" encoding="utf-8"?>
<formControlPr xmlns="http://schemas.microsoft.com/office/spreadsheetml/2009/9/main" objectType="Button" lockText="1"/>
</file>

<file path=xl/ctrlProps/ctrlProp757.xml><?xml version="1.0" encoding="utf-8"?>
<formControlPr xmlns="http://schemas.microsoft.com/office/spreadsheetml/2009/9/main" objectType="Button" lockText="1"/>
</file>

<file path=xl/ctrlProps/ctrlProp758.xml><?xml version="1.0" encoding="utf-8"?>
<formControlPr xmlns="http://schemas.microsoft.com/office/spreadsheetml/2009/9/main" objectType="Button" lockText="1"/>
</file>

<file path=xl/ctrlProps/ctrlProp759.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60.xml><?xml version="1.0" encoding="utf-8"?>
<formControlPr xmlns="http://schemas.microsoft.com/office/spreadsheetml/2009/9/main" objectType="Button" lockText="1"/>
</file>

<file path=xl/ctrlProps/ctrlProp761.xml><?xml version="1.0" encoding="utf-8"?>
<formControlPr xmlns="http://schemas.microsoft.com/office/spreadsheetml/2009/9/main" objectType="Button" lockText="1"/>
</file>

<file path=xl/ctrlProps/ctrlProp762.xml><?xml version="1.0" encoding="utf-8"?>
<formControlPr xmlns="http://schemas.microsoft.com/office/spreadsheetml/2009/9/main" objectType="Button" lockText="1"/>
</file>

<file path=xl/ctrlProps/ctrlProp763.xml><?xml version="1.0" encoding="utf-8"?>
<formControlPr xmlns="http://schemas.microsoft.com/office/spreadsheetml/2009/9/main" objectType="Button" lockText="1"/>
</file>

<file path=xl/ctrlProps/ctrlProp764.xml><?xml version="1.0" encoding="utf-8"?>
<formControlPr xmlns="http://schemas.microsoft.com/office/spreadsheetml/2009/9/main" objectType="Button" lockText="1"/>
</file>

<file path=xl/ctrlProps/ctrlProp765.xml><?xml version="1.0" encoding="utf-8"?>
<formControlPr xmlns="http://schemas.microsoft.com/office/spreadsheetml/2009/9/main" objectType="Button" lockText="1"/>
</file>

<file path=xl/ctrlProps/ctrlProp766.xml><?xml version="1.0" encoding="utf-8"?>
<formControlPr xmlns="http://schemas.microsoft.com/office/spreadsheetml/2009/9/main" objectType="Button" lockText="1"/>
</file>

<file path=xl/ctrlProps/ctrlProp767.xml><?xml version="1.0" encoding="utf-8"?>
<formControlPr xmlns="http://schemas.microsoft.com/office/spreadsheetml/2009/9/main" objectType="Button" lockText="1"/>
</file>

<file path=xl/ctrlProps/ctrlProp768.xml><?xml version="1.0" encoding="utf-8"?>
<formControlPr xmlns="http://schemas.microsoft.com/office/spreadsheetml/2009/9/main" objectType="Button" lockText="1"/>
</file>

<file path=xl/ctrlProps/ctrlProp769.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70.xml><?xml version="1.0" encoding="utf-8"?>
<formControlPr xmlns="http://schemas.microsoft.com/office/spreadsheetml/2009/9/main" objectType="Button" lockText="1"/>
</file>

<file path=xl/ctrlProps/ctrlProp771.xml><?xml version="1.0" encoding="utf-8"?>
<formControlPr xmlns="http://schemas.microsoft.com/office/spreadsheetml/2009/9/main" objectType="Button" lockText="1"/>
</file>

<file path=xl/ctrlProps/ctrlProp772.xml><?xml version="1.0" encoding="utf-8"?>
<formControlPr xmlns="http://schemas.microsoft.com/office/spreadsheetml/2009/9/main" objectType="Button" lockText="1"/>
</file>

<file path=xl/ctrlProps/ctrlProp773.xml><?xml version="1.0" encoding="utf-8"?>
<formControlPr xmlns="http://schemas.microsoft.com/office/spreadsheetml/2009/9/main" objectType="Button" lockText="1"/>
</file>

<file path=xl/ctrlProps/ctrlProp774.xml><?xml version="1.0" encoding="utf-8"?>
<formControlPr xmlns="http://schemas.microsoft.com/office/spreadsheetml/2009/9/main" objectType="Button" lockText="1"/>
</file>

<file path=xl/ctrlProps/ctrlProp775.xml><?xml version="1.0" encoding="utf-8"?>
<formControlPr xmlns="http://schemas.microsoft.com/office/spreadsheetml/2009/9/main" objectType="Button" lockText="1"/>
</file>

<file path=xl/ctrlProps/ctrlProp776.xml><?xml version="1.0" encoding="utf-8"?>
<formControlPr xmlns="http://schemas.microsoft.com/office/spreadsheetml/2009/9/main" objectType="Button" lockText="1"/>
</file>

<file path=xl/ctrlProps/ctrlProp777.xml><?xml version="1.0" encoding="utf-8"?>
<formControlPr xmlns="http://schemas.microsoft.com/office/spreadsheetml/2009/9/main" objectType="Button" lockText="1"/>
</file>

<file path=xl/ctrlProps/ctrlProp778.xml><?xml version="1.0" encoding="utf-8"?>
<formControlPr xmlns="http://schemas.microsoft.com/office/spreadsheetml/2009/9/main" objectType="Button" lockText="1"/>
</file>

<file path=xl/ctrlProps/ctrlProp779.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80.xml><?xml version="1.0" encoding="utf-8"?>
<formControlPr xmlns="http://schemas.microsoft.com/office/spreadsheetml/2009/9/main" objectType="Button" lockText="1"/>
</file>

<file path=xl/ctrlProps/ctrlProp781.xml><?xml version="1.0" encoding="utf-8"?>
<formControlPr xmlns="http://schemas.microsoft.com/office/spreadsheetml/2009/9/main" objectType="Button" lockText="1"/>
</file>

<file path=xl/ctrlProps/ctrlProp782.xml><?xml version="1.0" encoding="utf-8"?>
<formControlPr xmlns="http://schemas.microsoft.com/office/spreadsheetml/2009/9/main" objectType="Button" lockText="1"/>
</file>

<file path=xl/ctrlProps/ctrlProp783.xml><?xml version="1.0" encoding="utf-8"?>
<formControlPr xmlns="http://schemas.microsoft.com/office/spreadsheetml/2009/9/main" objectType="Button" lockText="1"/>
</file>

<file path=xl/ctrlProps/ctrlProp784.xml><?xml version="1.0" encoding="utf-8"?>
<formControlPr xmlns="http://schemas.microsoft.com/office/spreadsheetml/2009/9/main" objectType="Button" lockText="1"/>
</file>

<file path=xl/ctrlProps/ctrlProp785.xml><?xml version="1.0" encoding="utf-8"?>
<formControlPr xmlns="http://schemas.microsoft.com/office/spreadsheetml/2009/9/main" objectType="Button" lockText="1"/>
</file>

<file path=xl/ctrlProps/ctrlProp786.xml><?xml version="1.0" encoding="utf-8"?>
<formControlPr xmlns="http://schemas.microsoft.com/office/spreadsheetml/2009/9/main" objectType="Button" lockText="1"/>
</file>

<file path=xl/ctrlProps/ctrlProp787.xml><?xml version="1.0" encoding="utf-8"?>
<formControlPr xmlns="http://schemas.microsoft.com/office/spreadsheetml/2009/9/main" objectType="Button" lockText="1"/>
</file>

<file path=xl/ctrlProps/ctrlProp788.xml><?xml version="1.0" encoding="utf-8"?>
<formControlPr xmlns="http://schemas.microsoft.com/office/spreadsheetml/2009/9/main" objectType="Button" lockText="1"/>
</file>

<file path=xl/ctrlProps/ctrlProp789.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790.xml><?xml version="1.0" encoding="utf-8"?>
<formControlPr xmlns="http://schemas.microsoft.com/office/spreadsheetml/2009/9/main" objectType="Button" lockText="1"/>
</file>

<file path=xl/ctrlProps/ctrlProp791.xml><?xml version="1.0" encoding="utf-8"?>
<formControlPr xmlns="http://schemas.microsoft.com/office/spreadsheetml/2009/9/main" objectType="Button" lockText="1"/>
</file>

<file path=xl/ctrlProps/ctrlProp792.xml><?xml version="1.0" encoding="utf-8"?>
<formControlPr xmlns="http://schemas.microsoft.com/office/spreadsheetml/2009/9/main" objectType="Button" lockText="1"/>
</file>

<file path=xl/ctrlProps/ctrlProp793.xml><?xml version="1.0" encoding="utf-8"?>
<formControlPr xmlns="http://schemas.microsoft.com/office/spreadsheetml/2009/9/main" objectType="Button" lockText="1"/>
</file>

<file path=xl/ctrlProps/ctrlProp794.xml><?xml version="1.0" encoding="utf-8"?>
<formControlPr xmlns="http://schemas.microsoft.com/office/spreadsheetml/2009/9/main" objectType="Button" lockText="1"/>
</file>

<file path=xl/ctrlProps/ctrlProp795.xml><?xml version="1.0" encoding="utf-8"?>
<formControlPr xmlns="http://schemas.microsoft.com/office/spreadsheetml/2009/9/main" objectType="Button" lockText="1"/>
</file>

<file path=xl/ctrlProps/ctrlProp796.xml><?xml version="1.0" encoding="utf-8"?>
<formControlPr xmlns="http://schemas.microsoft.com/office/spreadsheetml/2009/9/main" objectType="Button" lockText="1"/>
</file>

<file path=xl/ctrlProps/ctrlProp797.xml><?xml version="1.0" encoding="utf-8"?>
<formControlPr xmlns="http://schemas.microsoft.com/office/spreadsheetml/2009/9/main" objectType="Button" lockText="1"/>
</file>

<file path=xl/ctrlProps/ctrlProp798.xml><?xml version="1.0" encoding="utf-8"?>
<formControlPr xmlns="http://schemas.microsoft.com/office/spreadsheetml/2009/9/main" objectType="Button" lockText="1"/>
</file>

<file path=xl/ctrlProps/ctrlProp79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00.xml><?xml version="1.0" encoding="utf-8"?>
<formControlPr xmlns="http://schemas.microsoft.com/office/spreadsheetml/2009/9/main" objectType="Button" lockText="1"/>
</file>

<file path=xl/ctrlProps/ctrlProp801.xml><?xml version="1.0" encoding="utf-8"?>
<formControlPr xmlns="http://schemas.microsoft.com/office/spreadsheetml/2009/9/main" objectType="Button" lockText="1"/>
</file>

<file path=xl/ctrlProps/ctrlProp802.xml><?xml version="1.0" encoding="utf-8"?>
<formControlPr xmlns="http://schemas.microsoft.com/office/spreadsheetml/2009/9/main" objectType="Button" lockText="1"/>
</file>

<file path=xl/ctrlProps/ctrlProp803.xml><?xml version="1.0" encoding="utf-8"?>
<formControlPr xmlns="http://schemas.microsoft.com/office/spreadsheetml/2009/9/main" objectType="Button" lockText="1"/>
</file>

<file path=xl/ctrlProps/ctrlProp804.xml><?xml version="1.0" encoding="utf-8"?>
<formControlPr xmlns="http://schemas.microsoft.com/office/spreadsheetml/2009/9/main" objectType="Button" lockText="1"/>
</file>

<file path=xl/ctrlProps/ctrlProp805.xml><?xml version="1.0" encoding="utf-8"?>
<formControlPr xmlns="http://schemas.microsoft.com/office/spreadsheetml/2009/9/main" objectType="Button" lockText="1"/>
</file>

<file path=xl/ctrlProps/ctrlProp806.xml><?xml version="1.0" encoding="utf-8"?>
<formControlPr xmlns="http://schemas.microsoft.com/office/spreadsheetml/2009/9/main" objectType="Button" lockText="1"/>
</file>

<file path=xl/ctrlProps/ctrlProp807.xml><?xml version="1.0" encoding="utf-8"?>
<formControlPr xmlns="http://schemas.microsoft.com/office/spreadsheetml/2009/9/main" objectType="Button" lockText="1"/>
</file>

<file path=xl/ctrlProps/ctrlProp808.xml><?xml version="1.0" encoding="utf-8"?>
<formControlPr xmlns="http://schemas.microsoft.com/office/spreadsheetml/2009/9/main" objectType="Button" lockText="1"/>
</file>

<file path=xl/ctrlProps/ctrlProp809.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10.xml><?xml version="1.0" encoding="utf-8"?>
<formControlPr xmlns="http://schemas.microsoft.com/office/spreadsheetml/2009/9/main" objectType="Button" lockText="1"/>
</file>

<file path=xl/ctrlProps/ctrlProp811.xml><?xml version="1.0" encoding="utf-8"?>
<formControlPr xmlns="http://schemas.microsoft.com/office/spreadsheetml/2009/9/main" objectType="Button" lockText="1"/>
</file>

<file path=xl/ctrlProps/ctrlProp812.xml><?xml version="1.0" encoding="utf-8"?>
<formControlPr xmlns="http://schemas.microsoft.com/office/spreadsheetml/2009/9/main" objectType="Button" lockText="1"/>
</file>

<file path=xl/ctrlProps/ctrlProp813.xml><?xml version="1.0" encoding="utf-8"?>
<formControlPr xmlns="http://schemas.microsoft.com/office/spreadsheetml/2009/9/main" objectType="Button" lockText="1"/>
</file>

<file path=xl/ctrlProps/ctrlProp814.xml><?xml version="1.0" encoding="utf-8"?>
<formControlPr xmlns="http://schemas.microsoft.com/office/spreadsheetml/2009/9/main" objectType="Button" lockText="1"/>
</file>

<file path=xl/ctrlProps/ctrlProp815.xml><?xml version="1.0" encoding="utf-8"?>
<formControlPr xmlns="http://schemas.microsoft.com/office/spreadsheetml/2009/9/main" objectType="Button" lockText="1"/>
</file>

<file path=xl/ctrlProps/ctrlProp816.xml><?xml version="1.0" encoding="utf-8"?>
<formControlPr xmlns="http://schemas.microsoft.com/office/spreadsheetml/2009/9/main" objectType="Button" lockText="1"/>
</file>

<file path=xl/ctrlProps/ctrlProp817.xml><?xml version="1.0" encoding="utf-8"?>
<formControlPr xmlns="http://schemas.microsoft.com/office/spreadsheetml/2009/9/main" objectType="Button" lockText="1"/>
</file>

<file path=xl/ctrlProps/ctrlProp818.xml><?xml version="1.0" encoding="utf-8"?>
<formControlPr xmlns="http://schemas.microsoft.com/office/spreadsheetml/2009/9/main" objectType="Button" lockText="1"/>
</file>

<file path=xl/ctrlProps/ctrlProp819.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20.xml><?xml version="1.0" encoding="utf-8"?>
<formControlPr xmlns="http://schemas.microsoft.com/office/spreadsheetml/2009/9/main" objectType="Button" lockText="1"/>
</file>

<file path=xl/ctrlProps/ctrlProp821.xml><?xml version="1.0" encoding="utf-8"?>
<formControlPr xmlns="http://schemas.microsoft.com/office/spreadsheetml/2009/9/main" objectType="Button" lockText="1"/>
</file>

<file path=xl/ctrlProps/ctrlProp822.xml><?xml version="1.0" encoding="utf-8"?>
<formControlPr xmlns="http://schemas.microsoft.com/office/spreadsheetml/2009/9/main" objectType="Button" lockText="1"/>
</file>

<file path=xl/ctrlProps/ctrlProp823.xml><?xml version="1.0" encoding="utf-8"?>
<formControlPr xmlns="http://schemas.microsoft.com/office/spreadsheetml/2009/9/main" objectType="Button" lockText="1"/>
</file>

<file path=xl/ctrlProps/ctrlProp824.xml><?xml version="1.0" encoding="utf-8"?>
<formControlPr xmlns="http://schemas.microsoft.com/office/spreadsheetml/2009/9/main" objectType="Button" lockText="1"/>
</file>

<file path=xl/ctrlProps/ctrlProp825.xml><?xml version="1.0" encoding="utf-8"?>
<formControlPr xmlns="http://schemas.microsoft.com/office/spreadsheetml/2009/9/main" objectType="Button" lockText="1"/>
</file>

<file path=xl/ctrlProps/ctrlProp826.xml><?xml version="1.0" encoding="utf-8"?>
<formControlPr xmlns="http://schemas.microsoft.com/office/spreadsheetml/2009/9/main" objectType="Button" lockText="1"/>
</file>

<file path=xl/ctrlProps/ctrlProp827.xml><?xml version="1.0" encoding="utf-8"?>
<formControlPr xmlns="http://schemas.microsoft.com/office/spreadsheetml/2009/9/main" objectType="Button" lockText="1"/>
</file>

<file path=xl/ctrlProps/ctrlProp828.xml><?xml version="1.0" encoding="utf-8"?>
<formControlPr xmlns="http://schemas.microsoft.com/office/spreadsheetml/2009/9/main" objectType="Button" lockText="1"/>
</file>

<file path=xl/ctrlProps/ctrlProp829.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30.xml><?xml version="1.0" encoding="utf-8"?>
<formControlPr xmlns="http://schemas.microsoft.com/office/spreadsheetml/2009/9/main" objectType="Button" lockText="1"/>
</file>

<file path=xl/ctrlProps/ctrlProp831.xml><?xml version="1.0" encoding="utf-8"?>
<formControlPr xmlns="http://schemas.microsoft.com/office/spreadsheetml/2009/9/main" objectType="Button" lockText="1"/>
</file>

<file path=xl/ctrlProps/ctrlProp832.xml><?xml version="1.0" encoding="utf-8"?>
<formControlPr xmlns="http://schemas.microsoft.com/office/spreadsheetml/2009/9/main" objectType="Button" lockText="1"/>
</file>

<file path=xl/ctrlProps/ctrlProp833.xml><?xml version="1.0" encoding="utf-8"?>
<formControlPr xmlns="http://schemas.microsoft.com/office/spreadsheetml/2009/9/main" objectType="Button" lockText="1"/>
</file>

<file path=xl/ctrlProps/ctrlProp834.xml><?xml version="1.0" encoding="utf-8"?>
<formControlPr xmlns="http://schemas.microsoft.com/office/spreadsheetml/2009/9/main" objectType="Button" lockText="1"/>
</file>

<file path=xl/ctrlProps/ctrlProp835.xml><?xml version="1.0" encoding="utf-8"?>
<formControlPr xmlns="http://schemas.microsoft.com/office/spreadsheetml/2009/9/main" objectType="Button" lockText="1"/>
</file>

<file path=xl/ctrlProps/ctrlProp836.xml><?xml version="1.0" encoding="utf-8"?>
<formControlPr xmlns="http://schemas.microsoft.com/office/spreadsheetml/2009/9/main" objectType="Button" lockText="1"/>
</file>

<file path=xl/ctrlProps/ctrlProp837.xml><?xml version="1.0" encoding="utf-8"?>
<formControlPr xmlns="http://schemas.microsoft.com/office/spreadsheetml/2009/9/main" objectType="Button" lockText="1"/>
</file>

<file path=xl/ctrlProps/ctrlProp838.xml><?xml version="1.0" encoding="utf-8"?>
<formControlPr xmlns="http://schemas.microsoft.com/office/spreadsheetml/2009/9/main" objectType="Button" lockText="1"/>
</file>

<file path=xl/ctrlProps/ctrlProp839.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40.xml><?xml version="1.0" encoding="utf-8"?>
<formControlPr xmlns="http://schemas.microsoft.com/office/spreadsheetml/2009/9/main" objectType="Button" lockText="1"/>
</file>

<file path=xl/ctrlProps/ctrlProp841.xml><?xml version="1.0" encoding="utf-8"?>
<formControlPr xmlns="http://schemas.microsoft.com/office/spreadsheetml/2009/9/main" objectType="Button" lockText="1"/>
</file>

<file path=xl/ctrlProps/ctrlProp842.xml><?xml version="1.0" encoding="utf-8"?>
<formControlPr xmlns="http://schemas.microsoft.com/office/spreadsheetml/2009/9/main" objectType="Button" lockText="1"/>
</file>

<file path=xl/ctrlProps/ctrlProp843.xml><?xml version="1.0" encoding="utf-8"?>
<formControlPr xmlns="http://schemas.microsoft.com/office/spreadsheetml/2009/9/main" objectType="Button" lockText="1"/>
</file>

<file path=xl/ctrlProps/ctrlProp844.xml><?xml version="1.0" encoding="utf-8"?>
<formControlPr xmlns="http://schemas.microsoft.com/office/spreadsheetml/2009/9/main" objectType="Button" lockText="1"/>
</file>

<file path=xl/ctrlProps/ctrlProp845.xml><?xml version="1.0" encoding="utf-8"?>
<formControlPr xmlns="http://schemas.microsoft.com/office/spreadsheetml/2009/9/main" objectType="Button" lockText="1"/>
</file>

<file path=xl/ctrlProps/ctrlProp846.xml><?xml version="1.0" encoding="utf-8"?>
<formControlPr xmlns="http://schemas.microsoft.com/office/spreadsheetml/2009/9/main" objectType="Button" lockText="1"/>
</file>

<file path=xl/ctrlProps/ctrlProp847.xml><?xml version="1.0" encoding="utf-8"?>
<formControlPr xmlns="http://schemas.microsoft.com/office/spreadsheetml/2009/9/main" objectType="Button" lockText="1"/>
</file>

<file path=xl/ctrlProps/ctrlProp848.xml><?xml version="1.0" encoding="utf-8"?>
<formControlPr xmlns="http://schemas.microsoft.com/office/spreadsheetml/2009/9/main" objectType="Button" lockText="1"/>
</file>

<file path=xl/ctrlProps/ctrlProp849.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50.xml><?xml version="1.0" encoding="utf-8"?>
<formControlPr xmlns="http://schemas.microsoft.com/office/spreadsheetml/2009/9/main" objectType="Button" lockText="1"/>
</file>

<file path=xl/ctrlProps/ctrlProp851.xml><?xml version="1.0" encoding="utf-8"?>
<formControlPr xmlns="http://schemas.microsoft.com/office/spreadsheetml/2009/9/main" objectType="Button" lockText="1"/>
</file>

<file path=xl/ctrlProps/ctrlProp852.xml><?xml version="1.0" encoding="utf-8"?>
<formControlPr xmlns="http://schemas.microsoft.com/office/spreadsheetml/2009/9/main" objectType="Button" lockText="1"/>
</file>

<file path=xl/ctrlProps/ctrlProp853.xml><?xml version="1.0" encoding="utf-8"?>
<formControlPr xmlns="http://schemas.microsoft.com/office/spreadsheetml/2009/9/main" objectType="Button" lockText="1"/>
</file>

<file path=xl/ctrlProps/ctrlProp854.xml><?xml version="1.0" encoding="utf-8"?>
<formControlPr xmlns="http://schemas.microsoft.com/office/spreadsheetml/2009/9/main" objectType="Button" lockText="1"/>
</file>

<file path=xl/ctrlProps/ctrlProp855.xml><?xml version="1.0" encoding="utf-8"?>
<formControlPr xmlns="http://schemas.microsoft.com/office/spreadsheetml/2009/9/main" objectType="Button" lockText="1"/>
</file>

<file path=xl/ctrlProps/ctrlProp856.xml><?xml version="1.0" encoding="utf-8"?>
<formControlPr xmlns="http://schemas.microsoft.com/office/spreadsheetml/2009/9/main" objectType="Button" lockText="1"/>
</file>

<file path=xl/ctrlProps/ctrlProp857.xml><?xml version="1.0" encoding="utf-8"?>
<formControlPr xmlns="http://schemas.microsoft.com/office/spreadsheetml/2009/9/main" objectType="Button" lockText="1"/>
</file>

<file path=xl/ctrlProps/ctrlProp858.xml><?xml version="1.0" encoding="utf-8"?>
<formControlPr xmlns="http://schemas.microsoft.com/office/spreadsheetml/2009/9/main" objectType="Button" lockText="1"/>
</file>

<file path=xl/ctrlProps/ctrlProp859.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60.xml><?xml version="1.0" encoding="utf-8"?>
<formControlPr xmlns="http://schemas.microsoft.com/office/spreadsheetml/2009/9/main" objectType="Button" lockText="1"/>
</file>

<file path=xl/ctrlProps/ctrlProp861.xml><?xml version="1.0" encoding="utf-8"?>
<formControlPr xmlns="http://schemas.microsoft.com/office/spreadsheetml/2009/9/main" objectType="Button" lockText="1"/>
</file>

<file path=xl/ctrlProps/ctrlProp862.xml><?xml version="1.0" encoding="utf-8"?>
<formControlPr xmlns="http://schemas.microsoft.com/office/spreadsheetml/2009/9/main" objectType="Button" lockText="1"/>
</file>

<file path=xl/ctrlProps/ctrlProp863.xml><?xml version="1.0" encoding="utf-8"?>
<formControlPr xmlns="http://schemas.microsoft.com/office/spreadsheetml/2009/9/main" objectType="Button" lockText="1"/>
</file>

<file path=xl/ctrlProps/ctrlProp864.xml><?xml version="1.0" encoding="utf-8"?>
<formControlPr xmlns="http://schemas.microsoft.com/office/spreadsheetml/2009/9/main" objectType="Button" lockText="1"/>
</file>

<file path=xl/ctrlProps/ctrlProp865.xml><?xml version="1.0" encoding="utf-8"?>
<formControlPr xmlns="http://schemas.microsoft.com/office/spreadsheetml/2009/9/main" objectType="Button" lockText="1"/>
</file>

<file path=xl/ctrlProps/ctrlProp866.xml><?xml version="1.0" encoding="utf-8"?>
<formControlPr xmlns="http://schemas.microsoft.com/office/spreadsheetml/2009/9/main" objectType="Button" lockText="1"/>
</file>

<file path=xl/ctrlProps/ctrlProp867.xml><?xml version="1.0" encoding="utf-8"?>
<formControlPr xmlns="http://schemas.microsoft.com/office/spreadsheetml/2009/9/main" objectType="Button" lockText="1"/>
</file>

<file path=xl/ctrlProps/ctrlProp868.xml><?xml version="1.0" encoding="utf-8"?>
<formControlPr xmlns="http://schemas.microsoft.com/office/spreadsheetml/2009/9/main" objectType="Button" lockText="1"/>
</file>

<file path=xl/ctrlProps/ctrlProp869.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70.xml><?xml version="1.0" encoding="utf-8"?>
<formControlPr xmlns="http://schemas.microsoft.com/office/spreadsheetml/2009/9/main" objectType="Button" lockText="1"/>
</file>

<file path=xl/ctrlProps/ctrlProp871.xml><?xml version="1.0" encoding="utf-8"?>
<formControlPr xmlns="http://schemas.microsoft.com/office/spreadsheetml/2009/9/main" objectType="Button" lockText="1"/>
</file>

<file path=xl/ctrlProps/ctrlProp872.xml><?xml version="1.0" encoding="utf-8"?>
<formControlPr xmlns="http://schemas.microsoft.com/office/spreadsheetml/2009/9/main" objectType="Button" lockText="1"/>
</file>

<file path=xl/ctrlProps/ctrlProp873.xml><?xml version="1.0" encoding="utf-8"?>
<formControlPr xmlns="http://schemas.microsoft.com/office/spreadsheetml/2009/9/main" objectType="Button" lockText="1"/>
</file>

<file path=xl/ctrlProps/ctrlProp874.xml><?xml version="1.0" encoding="utf-8"?>
<formControlPr xmlns="http://schemas.microsoft.com/office/spreadsheetml/2009/9/main" objectType="Button" lockText="1"/>
</file>

<file path=xl/ctrlProps/ctrlProp875.xml><?xml version="1.0" encoding="utf-8"?>
<formControlPr xmlns="http://schemas.microsoft.com/office/spreadsheetml/2009/9/main" objectType="Button" lockText="1"/>
</file>

<file path=xl/ctrlProps/ctrlProp876.xml><?xml version="1.0" encoding="utf-8"?>
<formControlPr xmlns="http://schemas.microsoft.com/office/spreadsheetml/2009/9/main" objectType="Button" lockText="1"/>
</file>

<file path=xl/ctrlProps/ctrlProp877.xml><?xml version="1.0" encoding="utf-8"?>
<formControlPr xmlns="http://schemas.microsoft.com/office/spreadsheetml/2009/9/main" objectType="Button" lockText="1"/>
</file>

<file path=xl/ctrlProps/ctrlProp878.xml><?xml version="1.0" encoding="utf-8"?>
<formControlPr xmlns="http://schemas.microsoft.com/office/spreadsheetml/2009/9/main" objectType="Button" lockText="1"/>
</file>

<file path=xl/ctrlProps/ctrlProp879.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80.xml><?xml version="1.0" encoding="utf-8"?>
<formControlPr xmlns="http://schemas.microsoft.com/office/spreadsheetml/2009/9/main" objectType="Button" lockText="1"/>
</file>

<file path=xl/ctrlProps/ctrlProp881.xml><?xml version="1.0" encoding="utf-8"?>
<formControlPr xmlns="http://schemas.microsoft.com/office/spreadsheetml/2009/9/main" objectType="Button" lockText="1"/>
</file>

<file path=xl/ctrlProps/ctrlProp882.xml><?xml version="1.0" encoding="utf-8"?>
<formControlPr xmlns="http://schemas.microsoft.com/office/spreadsheetml/2009/9/main" objectType="Button" lockText="1"/>
</file>

<file path=xl/ctrlProps/ctrlProp883.xml><?xml version="1.0" encoding="utf-8"?>
<formControlPr xmlns="http://schemas.microsoft.com/office/spreadsheetml/2009/9/main" objectType="Button" lockText="1"/>
</file>

<file path=xl/ctrlProps/ctrlProp884.xml><?xml version="1.0" encoding="utf-8"?>
<formControlPr xmlns="http://schemas.microsoft.com/office/spreadsheetml/2009/9/main" objectType="Button" lockText="1"/>
</file>

<file path=xl/ctrlProps/ctrlProp885.xml><?xml version="1.0" encoding="utf-8"?>
<formControlPr xmlns="http://schemas.microsoft.com/office/spreadsheetml/2009/9/main" objectType="Button" lockText="1"/>
</file>

<file path=xl/ctrlProps/ctrlProp886.xml><?xml version="1.0" encoding="utf-8"?>
<formControlPr xmlns="http://schemas.microsoft.com/office/spreadsheetml/2009/9/main" objectType="Button" lockText="1"/>
</file>

<file path=xl/ctrlProps/ctrlProp887.xml><?xml version="1.0" encoding="utf-8"?>
<formControlPr xmlns="http://schemas.microsoft.com/office/spreadsheetml/2009/9/main" objectType="Button" lockText="1"/>
</file>

<file path=xl/ctrlProps/ctrlProp888.xml><?xml version="1.0" encoding="utf-8"?>
<formControlPr xmlns="http://schemas.microsoft.com/office/spreadsheetml/2009/9/main" objectType="Button" lockText="1"/>
</file>

<file path=xl/ctrlProps/ctrlProp889.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890.xml><?xml version="1.0" encoding="utf-8"?>
<formControlPr xmlns="http://schemas.microsoft.com/office/spreadsheetml/2009/9/main" objectType="Button" lockText="1"/>
</file>

<file path=xl/ctrlProps/ctrlProp891.xml><?xml version="1.0" encoding="utf-8"?>
<formControlPr xmlns="http://schemas.microsoft.com/office/spreadsheetml/2009/9/main" objectType="Button" lockText="1"/>
</file>

<file path=xl/ctrlProps/ctrlProp892.xml><?xml version="1.0" encoding="utf-8"?>
<formControlPr xmlns="http://schemas.microsoft.com/office/spreadsheetml/2009/9/main" objectType="Button" lockText="1"/>
</file>

<file path=xl/ctrlProps/ctrlProp893.xml><?xml version="1.0" encoding="utf-8"?>
<formControlPr xmlns="http://schemas.microsoft.com/office/spreadsheetml/2009/9/main" objectType="Button" lockText="1"/>
</file>

<file path=xl/ctrlProps/ctrlProp894.xml><?xml version="1.0" encoding="utf-8"?>
<formControlPr xmlns="http://schemas.microsoft.com/office/spreadsheetml/2009/9/main" objectType="Button" lockText="1"/>
</file>

<file path=xl/ctrlProps/ctrlProp895.xml><?xml version="1.0" encoding="utf-8"?>
<formControlPr xmlns="http://schemas.microsoft.com/office/spreadsheetml/2009/9/main" objectType="Button" lockText="1"/>
</file>

<file path=xl/ctrlProps/ctrlProp896.xml><?xml version="1.0" encoding="utf-8"?>
<formControlPr xmlns="http://schemas.microsoft.com/office/spreadsheetml/2009/9/main" objectType="Button" lockText="1"/>
</file>

<file path=xl/ctrlProps/ctrlProp897.xml><?xml version="1.0" encoding="utf-8"?>
<formControlPr xmlns="http://schemas.microsoft.com/office/spreadsheetml/2009/9/main" objectType="Button" lockText="1"/>
</file>

<file path=xl/ctrlProps/ctrlProp898.xml><?xml version="1.0" encoding="utf-8"?>
<formControlPr xmlns="http://schemas.microsoft.com/office/spreadsheetml/2009/9/main" objectType="Button" lockText="1"/>
</file>

<file path=xl/ctrlProps/ctrlProp89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00.xml><?xml version="1.0" encoding="utf-8"?>
<formControlPr xmlns="http://schemas.microsoft.com/office/spreadsheetml/2009/9/main" objectType="Button" lockText="1"/>
</file>

<file path=xl/ctrlProps/ctrlProp901.xml><?xml version="1.0" encoding="utf-8"?>
<formControlPr xmlns="http://schemas.microsoft.com/office/spreadsheetml/2009/9/main" objectType="Button" lockText="1"/>
</file>

<file path=xl/ctrlProps/ctrlProp902.xml><?xml version="1.0" encoding="utf-8"?>
<formControlPr xmlns="http://schemas.microsoft.com/office/spreadsheetml/2009/9/main" objectType="Button" lockText="1"/>
</file>

<file path=xl/ctrlProps/ctrlProp903.xml><?xml version="1.0" encoding="utf-8"?>
<formControlPr xmlns="http://schemas.microsoft.com/office/spreadsheetml/2009/9/main" objectType="Button" lockText="1"/>
</file>

<file path=xl/ctrlProps/ctrlProp904.xml><?xml version="1.0" encoding="utf-8"?>
<formControlPr xmlns="http://schemas.microsoft.com/office/spreadsheetml/2009/9/main" objectType="Button" lockText="1"/>
</file>

<file path=xl/ctrlProps/ctrlProp905.xml><?xml version="1.0" encoding="utf-8"?>
<formControlPr xmlns="http://schemas.microsoft.com/office/spreadsheetml/2009/9/main" objectType="Button" lockText="1"/>
</file>

<file path=xl/ctrlProps/ctrlProp906.xml><?xml version="1.0" encoding="utf-8"?>
<formControlPr xmlns="http://schemas.microsoft.com/office/spreadsheetml/2009/9/main" objectType="Button" lockText="1"/>
</file>

<file path=xl/ctrlProps/ctrlProp907.xml><?xml version="1.0" encoding="utf-8"?>
<formControlPr xmlns="http://schemas.microsoft.com/office/spreadsheetml/2009/9/main" objectType="Button" lockText="1"/>
</file>

<file path=xl/ctrlProps/ctrlProp908.xml><?xml version="1.0" encoding="utf-8"?>
<formControlPr xmlns="http://schemas.microsoft.com/office/spreadsheetml/2009/9/main" objectType="Button" lockText="1"/>
</file>

<file path=xl/ctrlProps/ctrlProp909.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10.xml><?xml version="1.0" encoding="utf-8"?>
<formControlPr xmlns="http://schemas.microsoft.com/office/spreadsheetml/2009/9/main" objectType="Button" lockText="1"/>
</file>

<file path=xl/ctrlProps/ctrlProp911.xml><?xml version="1.0" encoding="utf-8"?>
<formControlPr xmlns="http://schemas.microsoft.com/office/spreadsheetml/2009/9/main" objectType="Button" lockText="1"/>
</file>

<file path=xl/ctrlProps/ctrlProp912.xml><?xml version="1.0" encoding="utf-8"?>
<formControlPr xmlns="http://schemas.microsoft.com/office/spreadsheetml/2009/9/main" objectType="Button" lockText="1"/>
</file>

<file path=xl/ctrlProps/ctrlProp913.xml><?xml version="1.0" encoding="utf-8"?>
<formControlPr xmlns="http://schemas.microsoft.com/office/spreadsheetml/2009/9/main" objectType="Button" lockText="1"/>
</file>

<file path=xl/ctrlProps/ctrlProp914.xml><?xml version="1.0" encoding="utf-8"?>
<formControlPr xmlns="http://schemas.microsoft.com/office/spreadsheetml/2009/9/main" objectType="Button" lockText="1"/>
</file>

<file path=xl/ctrlProps/ctrlProp915.xml><?xml version="1.0" encoding="utf-8"?>
<formControlPr xmlns="http://schemas.microsoft.com/office/spreadsheetml/2009/9/main" objectType="Button" lockText="1"/>
</file>

<file path=xl/ctrlProps/ctrlProp916.xml><?xml version="1.0" encoding="utf-8"?>
<formControlPr xmlns="http://schemas.microsoft.com/office/spreadsheetml/2009/9/main" objectType="Button" lockText="1"/>
</file>

<file path=xl/ctrlProps/ctrlProp917.xml><?xml version="1.0" encoding="utf-8"?>
<formControlPr xmlns="http://schemas.microsoft.com/office/spreadsheetml/2009/9/main" objectType="Button" lockText="1"/>
</file>

<file path=xl/ctrlProps/ctrlProp918.xml><?xml version="1.0" encoding="utf-8"?>
<formControlPr xmlns="http://schemas.microsoft.com/office/spreadsheetml/2009/9/main" objectType="Button" lockText="1"/>
</file>

<file path=xl/ctrlProps/ctrlProp919.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20.xml><?xml version="1.0" encoding="utf-8"?>
<formControlPr xmlns="http://schemas.microsoft.com/office/spreadsheetml/2009/9/main" objectType="Button" lockText="1"/>
</file>

<file path=xl/ctrlProps/ctrlProp921.xml><?xml version="1.0" encoding="utf-8"?>
<formControlPr xmlns="http://schemas.microsoft.com/office/spreadsheetml/2009/9/main" objectType="Button" lockText="1"/>
</file>

<file path=xl/ctrlProps/ctrlProp922.xml><?xml version="1.0" encoding="utf-8"?>
<formControlPr xmlns="http://schemas.microsoft.com/office/spreadsheetml/2009/9/main" objectType="Button" lockText="1"/>
</file>

<file path=xl/ctrlProps/ctrlProp923.xml><?xml version="1.0" encoding="utf-8"?>
<formControlPr xmlns="http://schemas.microsoft.com/office/spreadsheetml/2009/9/main" objectType="Button" lockText="1"/>
</file>

<file path=xl/ctrlProps/ctrlProp924.xml><?xml version="1.0" encoding="utf-8"?>
<formControlPr xmlns="http://schemas.microsoft.com/office/spreadsheetml/2009/9/main" objectType="Button" lockText="1"/>
</file>

<file path=xl/ctrlProps/ctrlProp925.xml><?xml version="1.0" encoding="utf-8"?>
<formControlPr xmlns="http://schemas.microsoft.com/office/spreadsheetml/2009/9/main" objectType="Button" lockText="1"/>
</file>

<file path=xl/ctrlProps/ctrlProp926.xml><?xml version="1.0" encoding="utf-8"?>
<formControlPr xmlns="http://schemas.microsoft.com/office/spreadsheetml/2009/9/main" objectType="Button" lockText="1"/>
</file>

<file path=xl/ctrlProps/ctrlProp927.xml><?xml version="1.0" encoding="utf-8"?>
<formControlPr xmlns="http://schemas.microsoft.com/office/spreadsheetml/2009/9/main" objectType="Button" lockText="1"/>
</file>

<file path=xl/ctrlProps/ctrlProp928.xml><?xml version="1.0" encoding="utf-8"?>
<formControlPr xmlns="http://schemas.microsoft.com/office/spreadsheetml/2009/9/main" objectType="Button" lockText="1"/>
</file>

<file path=xl/ctrlProps/ctrlProp929.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30.xml><?xml version="1.0" encoding="utf-8"?>
<formControlPr xmlns="http://schemas.microsoft.com/office/spreadsheetml/2009/9/main" objectType="Button" lockText="1"/>
</file>

<file path=xl/ctrlProps/ctrlProp931.xml><?xml version="1.0" encoding="utf-8"?>
<formControlPr xmlns="http://schemas.microsoft.com/office/spreadsheetml/2009/9/main" objectType="Button" lockText="1"/>
</file>

<file path=xl/ctrlProps/ctrlProp932.xml><?xml version="1.0" encoding="utf-8"?>
<formControlPr xmlns="http://schemas.microsoft.com/office/spreadsheetml/2009/9/main" objectType="Button" lockText="1"/>
</file>

<file path=xl/ctrlProps/ctrlProp933.xml><?xml version="1.0" encoding="utf-8"?>
<formControlPr xmlns="http://schemas.microsoft.com/office/spreadsheetml/2009/9/main" objectType="Button" lockText="1"/>
</file>

<file path=xl/ctrlProps/ctrlProp934.xml><?xml version="1.0" encoding="utf-8"?>
<formControlPr xmlns="http://schemas.microsoft.com/office/spreadsheetml/2009/9/main" objectType="Button" lockText="1"/>
</file>

<file path=xl/ctrlProps/ctrlProp935.xml><?xml version="1.0" encoding="utf-8"?>
<formControlPr xmlns="http://schemas.microsoft.com/office/spreadsheetml/2009/9/main" objectType="Button" lockText="1"/>
</file>

<file path=xl/ctrlProps/ctrlProp936.xml><?xml version="1.0" encoding="utf-8"?>
<formControlPr xmlns="http://schemas.microsoft.com/office/spreadsheetml/2009/9/main" objectType="Button" lockText="1"/>
</file>

<file path=xl/ctrlProps/ctrlProp937.xml><?xml version="1.0" encoding="utf-8"?>
<formControlPr xmlns="http://schemas.microsoft.com/office/spreadsheetml/2009/9/main" objectType="Button" lockText="1"/>
</file>

<file path=xl/ctrlProps/ctrlProp938.xml><?xml version="1.0" encoding="utf-8"?>
<formControlPr xmlns="http://schemas.microsoft.com/office/spreadsheetml/2009/9/main" objectType="Button" lockText="1"/>
</file>

<file path=xl/ctrlProps/ctrlProp939.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40.xml><?xml version="1.0" encoding="utf-8"?>
<formControlPr xmlns="http://schemas.microsoft.com/office/spreadsheetml/2009/9/main" objectType="Button" lockText="1"/>
</file>

<file path=xl/ctrlProps/ctrlProp941.xml><?xml version="1.0" encoding="utf-8"?>
<formControlPr xmlns="http://schemas.microsoft.com/office/spreadsheetml/2009/9/main" objectType="Button" lockText="1"/>
</file>

<file path=xl/ctrlProps/ctrlProp942.xml><?xml version="1.0" encoding="utf-8"?>
<formControlPr xmlns="http://schemas.microsoft.com/office/spreadsheetml/2009/9/main" objectType="Button" lockText="1"/>
</file>

<file path=xl/ctrlProps/ctrlProp943.xml><?xml version="1.0" encoding="utf-8"?>
<formControlPr xmlns="http://schemas.microsoft.com/office/spreadsheetml/2009/9/main" objectType="Button" lockText="1"/>
</file>

<file path=xl/ctrlProps/ctrlProp944.xml><?xml version="1.0" encoding="utf-8"?>
<formControlPr xmlns="http://schemas.microsoft.com/office/spreadsheetml/2009/9/main" objectType="Button" lockText="1"/>
</file>

<file path=xl/ctrlProps/ctrlProp945.xml><?xml version="1.0" encoding="utf-8"?>
<formControlPr xmlns="http://schemas.microsoft.com/office/spreadsheetml/2009/9/main" objectType="Button" lockText="1"/>
</file>

<file path=xl/ctrlProps/ctrlProp946.xml><?xml version="1.0" encoding="utf-8"?>
<formControlPr xmlns="http://schemas.microsoft.com/office/spreadsheetml/2009/9/main" objectType="Button" lockText="1"/>
</file>

<file path=xl/ctrlProps/ctrlProp947.xml><?xml version="1.0" encoding="utf-8"?>
<formControlPr xmlns="http://schemas.microsoft.com/office/spreadsheetml/2009/9/main" objectType="Button" lockText="1"/>
</file>

<file path=xl/ctrlProps/ctrlProp948.xml><?xml version="1.0" encoding="utf-8"?>
<formControlPr xmlns="http://schemas.microsoft.com/office/spreadsheetml/2009/9/main" objectType="Button" lockText="1"/>
</file>

<file path=xl/ctrlProps/ctrlProp949.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50.xml><?xml version="1.0" encoding="utf-8"?>
<formControlPr xmlns="http://schemas.microsoft.com/office/spreadsheetml/2009/9/main" objectType="Button" lockText="1"/>
</file>

<file path=xl/ctrlProps/ctrlProp951.xml><?xml version="1.0" encoding="utf-8"?>
<formControlPr xmlns="http://schemas.microsoft.com/office/spreadsheetml/2009/9/main" objectType="Button" lockText="1"/>
</file>

<file path=xl/ctrlProps/ctrlProp952.xml><?xml version="1.0" encoding="utf-8"?>
<formControlPr xmlns="http://schemas.microsoft.com/office/spreadsheetml/2009/9/main" objectType="Button" lockText="1"/>
</file>

<file path=xl/ctrlProps/ctrlProp953.xml><?xml version="1.0" encoding="utf-8"?>
<formControlPr xmlns="http://schemas.microsoft.com/office/spreadsheetml/2009/9/main" objectType="Button" lockText="1"/>
</file>

<file path=xl/ctrlProps/ctrlProp954.xml><?xml version="1.0" encoding="utf-8"?>
<formControlPr xmlns="http://schemas.microsoft.com/office/spreadsheetml/2009/9/main" objectType="Button" lockText="1"/>
</file>

<file path=xl/ctrlProps/ctrlProp955.xml><?xml version="1.0" encoding="utf-8"?>
<formControlPr xmlns="http://schemas.microsoft.com/office/spreadsheetml/2009/9/main" objectType="Button" lockText="1"/>
</file>

<file path=xl/ctrlProps/ctrlProp956.xml><?xml version="1.0" encoding="utf-8"?>
<formControlPr xmlns="http://schemas.microsoft.com/office/spreadsheetml/2009/9/main" objectType="Button" lockText="1"/>
</file>

<file path=xl/ctrlProps/ctrlProp957.xml><?xml version="1.0" encoding="utf-8"?>
<formControlPr xmlns="http://schemas.microsoft.com/office/spreadsheetml/2009/9/main" objectType="Button" lockText="1"/>
</file>

<file path=xl/ctrlProps/ctrlProp958.xml><?xml version="1.0" encoding="utf-8"?>
<formControlPr xmlns="http://schemas.microsoft.com/office/spreadsheetml/2009/9/main" objectType="Button" lockText="1"/>
</file>

<file path=xl/ctrlProps/ctrlProp959.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60.xml><?xml version="1.0" encoding="utf-8"?>
<formControlPr xmlns="http://schemas.microsoft.com/office/spreadsheetml/2009/9/main" objectType="Button" lockText="1"/>
</file>

<file path=xl/ctrlProps/ctrlProp961.xml><?xml version="1.0" encoding="utf-8"?>
<formControlPr xmlns="http://schemas.microsoft.com/office/spreadsheetml/2009/9/main" objectType="Button" lockText="1"/>
</file>

<file path=xl/ctrlProps/ctrlProp962.xml><?xml version="1.0" encoding="utf-8"?>
<formControlPr xmlns="http://schemas.microsoft.com/office/spreadsheetml/2009/9/main" objectType="Button" lockText="1"/>
</file>

<file path=xl/ctrlProps/ctrlProp963.xml><?xml version="1.0" encoding="utf-8"?>
<formControlPr xmlns="http://schemas.microsoft.com/office/spreadsheetml/2009/9/main" objectType="Button" lockText="1"/>
</file>

<file path=xl/ctrlProps/ctrlProp964.xml><?xml version="1.0" encoding="utf-8"?>
<formControlPr xmlns="http://schemas.microsoft.com/office/spreadsheetml/2009/9/main" objectType="Button" lockText="1"/>
</file>

<file path=xl/ctrlProps/ctrlProp965.xml><?xml version="1.0" encoding="utf-8"?>
<formControlPr xmlns="http://schemas.microsoft.com/office/spreadsheetml/2009/9/main" objectType="Button" lockText="1"/>
</file>

<file path=xl/ctrlProps/ctrlProp966.xml><?xml version="1.0" encoding="utf-8"?>
<formControlPr xmlns="http://schemas.microsoft.com/office/spreadsheetml/2009/9/main" objectType="Button" lockText="1"/>
</file>

<file path=xl/ctrlProps/ctrlProp967.xml><?xml version="1.0" encoding="utf-8"?>
<formControlPr xmlns="http://schemas.microsoft.com/office/spreadsheetml/2009/9/main" objectType="Button" lockText="1"/>
</file>

<file path=xl/ctrlProps/ctrlProp968.xml><?xml version="1.0" encoding="utf-8"?>
<formControlPr xmlns="http://schemas.microsoft.com/office/spreadsheetml/2009/9/main" objectType="Button" lockText="1"/>
</file>

<file path=xl/ctrlProps/ctrlProp969.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70.xml><?xml version="1.0" encoding="utf-8"?>
<formControlPr xmlns="http://schemas.microsoft.com/office/spreadsheetml/2009/9/main" objectType="Button" lockText="1"/>
</file>

<file path=xl/ctrlProps/ctrlProp971.xml><?xml version="1.0" encoding="utf-8"?>
<formControlPr xmlns="http://schemas.microsoft.com/office/spreadsheetml/2009/9/main" objectType="Button" lockText="1"/>
</file>

<file path=xl/ctrlProps/ctrlProp972.xml><?xml version="1.0" encoding="utf-8"?>
<formControlPr xmlns="http://schemas.microsoft.com/office/spreadsheetml/2009/9/main" objectType="Button" lockText="1"/>
</file>

<file path=xl/ctrlProps/ctrlProp973.xml><?xml version="1.0" encoding="utf-8"?>
<formControlPr xmlns="http://schemas.microsoft.com/office/spreadsheetml/2009/9/main" objectType="Button" lockText="1"/>
</file>

<file path=xl/ctrlProps/ctrlProp974.xml><?xml version="1.0" encoding="utf-8"?>
<formControlPr xmlns="http://schemas.microsoft.com/office/spreadsheetml/2009/9/main" objectType="Button" lockText="1"/>
</file>

<file path=xl/ctrlProps/ctrlProp975.xml><?xml version="1.0" encoding="utf-8"?>
<formControlPr xmlns="http://schemas.microsoft.com/office/spreadsheetml/2009/9/main" objectType="Button" lockText="1"/>
</file>

<file path=xl/ctrlProps/ctrlProp976.xml><?xml version="1.0" encoding="utf-8"?>
<formControlPr xmlns="http://schemas.microsoft.com/office/spreadsheetml/2009/9/main" objectType="Button" lockText="1"/>
</file>

<file path=xl/ctrlProps/ctrlProp977.xml><?xml version="1.0" encoding="utf-8"?>
<formControlPr xmlns="http://schemas.microsoft.com/office/spreadsheetml/2009/9/main" objectType="Button" lockText="1"/>
</file>

<file path=xl/ctrlProps/ctrlProp978.xml><?xml version="1.0" encoding="utf-8"?>
<formControlPr xmlns="http://schemas.microsoft.com/office/spreadsheetml/2009/9/main" objectType="Button" lockText="1"/>
</file>

<file path=xl/ctrlProps/ctrlProp979.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80.xml><?xml version="1.0" encoding="utf-8"?>
<formControlPr xmlns="http://schemas.microsoft.com/office/spreadsheetml/2009/9/main" objectType="Button" lockText="1"/>
</file>

<file path=xl/ctrlProps/ctrlProp981.xml><?xml version="1.0" encoding="utf-8"?>
<formControlPr xmlns="http://schemas.microsoft.com/office/spreadsheetml/2009/9/main" objectType="Button" lockText="1"/>
</file>

<file path=xl/ctrlProps/ctrlProp982.xml><?xml version="1.0" encoding="utf-8"?>
<formControlPr xmlns="http://schemas.microsoft.com/office/spreadsheetml/2009/9/main" objectType="Button" lockText="1"/>
</file>

<file path=xl/ctrlProps/ctrlProp983.xml><?xml version="1.0" encoding="utf-8"?>
<formControlPr xmlns="http://schemas.microsoft.com/office/spreadsheetml/2009/9/main" objectType="Button" lockText="1"/>
</file>

<file path=xl/ctrlProps/ctrlProp984.xml><?xml version="1.0" encoding="utf-8"?>
<formControlPr xmlns="http://schemas.microsoft.com/office/spreadsheetml/2009/9/main" objectType="Button" lockText="1"/>
</file>

<file path=xl/ctrlProps/ctrlProp985.xml><?xml version="1.0" encoding="utf-8"?>
<formControlPr xmlns="http://schemas.microsoft.com/office/spreadsheetml/2009/9/main" objectType="Button" lockText="1"/>
</file>

<file path=xl/ctrlProps/ctrlProp986.xml><?xml version="1.0" encoding="utf-8"?>
<formControlPr xmlns="http://schemas.microsoft.com/office/spreadsheetml/2009/9/main" objectType="Button" lockText="1"/>
</file>

<file path=xl/ctrlProps/ctrlProp987.xml><?xml version="1.0" encoding="utf-8"?>
<formControlPr xmlns="http://schemas.microsoft.com/office/spreadsheetml/2009/9/main" objectType="Button" lockText="1"/>
</file>

<file path=xl/ctrlProps/ctrlProp988.xml><?xml version="1.0" encoding="utf-8"?>
<formControlPr xmlns="http://schemas.microsoft.com/office/spreadsheetml/2009/9/main" objectType="Button" lockText="1"/>
</file>

<file path=xl/ctrlProps/ctrlProp989.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ctrlProps/ctrlProp990.xml><?xml version="1.0" encoding="utf-8"?>
<formControlPr xmlns="http://schemas.microsoft.com/office/spreadsheetml/2009/9/main" objectType="Button" lockText="1"/>
</file>

<file path=xl/ctrlProps/ctrlProp991.xml><?xml version="1.0" encoding="utf-8"?>
<formControlPr xmlns="http://schemas.microsoft.com/office/spreadsheetml/2009/9/main" objectType="Button" lockText="1"/>
</file>

<file path=xl/ctrlProps/ctrlProp992.xml><?xml version="1.0" encoding="utf-8"?>
<formControlPr xmlns="http://schemas.microsoft.com/office/spreadsheetml/2009/9/main" objectType="Button" lockText="1"/>
</file>

<file path=xl/ctrlProps/ctrlProp993.xml><?xml version="1.0" encoding="utf-8"?>
<formControlPr xmlns="http://schemas.microsoft.com/office/spreadsheetml/2009/9/main" objectType="Button" lockText="1"/>
</file>

<file path=xl/ctrlProps/ctrlProp994.xml><?xml version="1.0" encoding="utf-8"?>
<formControlPr xmlns="http://schemas.microsoft.com/office/spreadsheetml/2009/9/main" objectType="Button" lockText="1"/>
</file>

<file path=xl/ctrlProps/ctrlProp995.xml><?xml version="1.0" encoding="utf-8"?>
<formControlPr xmlns="http://schemas.microsoft.com/office/spreadsheetml/2009/9/main" objectType="Button" lockText="1"/>
</file>

<file path=xl/ctrlProps/ctrlProp996.xml><?xml version="1.0" encoding="utf-8"?>
<formControlPr xmlns="http://schemas.microsoft.com/office/spreadsheetml/2009/9/main" objectType="Button" lockText="1"/>
</file>

<file path=xl/ctrlProps/ctrlProp997.xml><?xml version="1.0" encoding="utf-8"?>
<formControlPr xmlns="http://schemas.microsoft.com/office/spreadsheetml/2009/9/main" objectType="Button" lockText="1"/>
</file>

<file path=xl/ctrlProps/ctrlProp998.xml><?xml version="1.0" encoding="utf-8"?>
<formControlPr xmlns="http://schemas.microsoft.com/office/spreadsheetml/2009/9/main" objectType="Button" lockText="1"/>
</file>

<file path=xl/ctrlProps/ctrlProp99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xdr:colOff>
          <xdr:row>30</xdr:row>
          <xdr:rowOff>0</xdr:rowOff>
        </xdr:from>
        <xdr:to>
          <xdr:col>1</xdr:col>
          <xdr:colOff>457200</xdr:colOff>
          <xdr:row>31</xdr:row>
          <xdr:rowOff>85725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12</xdr:row>
          <xdr:rowOff>95250</xdr:rowOff>
        </xdr:from>
        <xdr:to>
          <xdr:col>5</xdr:col>
          <xdr:colOff>666750</xdr:colOff>
          <xdr:row>14</xdr:row>
          <xdr:rowOff>28575</xdr:rowOff>
        </xdr:to>
        <xdr:sp macro="" textlink="">
          <xdr:nvSpPr>
            <xdr:cNvPr id="2066" name="Option Button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Same as the delivery voltage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14</xdr:row>
          <xdr:rowOff>31750</xdr:rowOff>
        </xdr:from>
        <xdr:to>
          <xdr:col>5</xdr:col>
          <xdr:colOff>666750</xdr:colOff>
          <xdr:row>15</xdr:row>
          <xdr:rowOff>66675</xdr:rowOff>
        </xdr:to>
        <xdr:sp macro="" textlink="">
          <xdr:nvSpPr>
            <xdr:cNvPr id="2067" name="Option Button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Higher than the delivery voltage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15</xdr:row>
          <xdr:rowOff>69850</xdr:rowOff>
        </xdr:from>
        <xdr:to>
          <xdr:col>5</xdr:col>
          <xdr:colOff>666750</xdr:colOff>
          <xdr:row>16</xdr:row>
          <xdr:rowOff>104775</xdr:rowOff>
        </xdr:to>
        <xdr:sp macro="" textlink="">
          <xdr:nvSpPr>
            <xdr:cNvPr id="2068" name="Option Button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Lower than the delivery voltage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12</xdr:row>
          <xdr:rowOff>69850</xdr:rowOff>
        </xdr:from>
        <xdr:to>
          <xdr:col>5</xdr:col>
          <xdr:colOff>666750</xdr:colOff>
          <xdr:row>17</xdr:row>
          <xdr:rowOff>9525</xdr:rowOff>
        </xdr:to>
        <xdr:sp macro="" textlink="">
          <xdr:nvSpPr>
            <xdr:cNvPr id="2069" name="Group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2860" rIns="0" bIns="0" anchor="t" upright="1"/>
            <a:lstStyle/>
            <a:p>
              <a:pPr algn="l" rtl="0">
                <a:defRPr sz="1000"/>
              </a:pPr>
              <a:r>
                <a:rPr lang="en-US" sz="800" b="0" i="0" u="none" strike="noStrike" baseline="0">
                  <a:solidFill>
                    <a:srgbClr val="000000"/>
                  </a:solidFill>
                  <a:latin typeface="Tahoma"/>
                  <a:ea typeface="Tahoma"/>
                  <a:cs typeface="Tahoma"/>
                </a:rPr>
                <a:t>Metered Voltage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30</xdr:row>
          <xdr:rowOff>69850</xdr:rowOff>
        </xdr:from>
        <xdr:to>
          <xdr:col>2</xdr:col>
          <xdr:colOff>104775</xdr:colOff>
          <xdr:row>32</xdr:row>
          <xdr:rowOff>47625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31</xdr:row>
          <xdr:rowOff>88900</xdr:rowOff>
        </xdr:from>
        <xdr:to>
          <xdr:col>1</xdr:col>
          <xdr:colOff>600075</xdr:colOff>
          <xdr:row>33</xdr:row>
          <xdr:rowOff>9525</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00000000-0008-0000-0A00-0000019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393700</xdr:colOff>
          <xdr:row>84</xdr:row>
          <xdr:rowOff>38100</xdr:rowOff>
        </xdr:from>
        <xdr:to>
          <xdr:col>30</xdr:col>
          <xdr:colOff>165100</xdr:colOff>
          <xdr:row>85</xdr:row>
          <xdr:rowOff>88900</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id="{00000000-0008-0000-0A00-0000029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05475" name="Button 3" hidden="1">
              <a:extLst>
                <a:ext uri="{63B3BB69-23CF-44E3-9099-C40C66FF867C}">
                  <a14:compatExt spid="_x0000_s105475"/>
                </a:ext>
                <a:ext uri="{FF2B5EF4-FFF2-40B4-BE49-F238E27FC236}">
                  <a16:creationId xmlns:a16="http://schemas.microsoft.com/office/drawing/2014/main" id="{00000000-0008-0000-0A00-0000039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05476" name="Button 4" hidden="1">
              <a:extLst>
                <a:ext uri="{63B3BB69-23CF-44E3-9099-C40C66FF867C}">
                  <a14:compatExt spid="_x0000_s105476"/>
                </a:ext>
                <a:ext uri="{FF2B5EF4-FFF2-40B4-BE49-F238E27FC236}">
                  <a16:creationId xmlns:a16="http://schemas.microsoft.com/office/drawing/2014/main" id="{00000000-0008-0000-0A00-0000049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5345" name="Button 1" hidden="1">
              <a:extLst>
                <a:ext uri="{63B3BB69-23CF-44E3-9099-C40C66FF867C}">
                  <a14:compatExt spid="_x0000_s185345"/>
                </a:ext>
                <a:ext uri="{FF2B5EF4-FFF2-40B4-BE49-F238E27FC236}">
                  <a16:creationId xmlns:a16="http://schemas.microsoft.com/office/drawing/2014/main" id="{00000000-0008-0000-0B00-000001D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393700</xdr:colOff>
          <xdr:row>88</xdr:row>
          <xdr:rowOff>38100</xdr:rowOff>
        </xdr:from>
        <xdr:to>
          <xdr:col>30</xdr:col>
          <xdr:colOff>165100</xdr:colOff>
          <xdr:row>89</xdr:row>
          <xdr:rowOff>88900</xdr:rowOff>
        </xdr:to>
        <xdr:sp macro="" textlink="">
          <xdr:nvSpPr>
            <xdr:cNvPr id="185346" name="Button 2" hidden="1">
              <a:extLst>
                <a:ext uri="{63B3BB69-23CF-44E3-9099-C40C66FF867C}">
                  <a14:compatExt spid="_x0000_s185346"/>
                </a:ext>
                <a:ext uri="{FF2B5EF4-FFF2-40B4-BE49-F238E27FC236}">
                  <a16:creationId xmlns:a16="http://schemas.microsoft.com/office/drawing/2014/main" id="{00000000-0008-0000-0B00-000002D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5347" name="Button 3" hidden="1">
              <a:extLst>
                <a:ext uri="{63B3BB69-23CF-44E3-9099-C40C66FF867C}">
                  <a14:compatExt spid="_x0000_s185347"/>
                </a:ext>
                <a:ext uri="{FF2B5EF4-FFF2-40B4-BE49-F238E27FC236}">
                  <a16:creationId xmlns:a16="http://schemas.microsoft.com/office/drawing/2014/main" id="{00000000-0008-0000-0B00-000003D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5348" name="Button 4" hidden="1">
              <a:extLst>
                <a:ext uri="{63B3BB69-23CF-44E3-9099-C40C66FF867C}">
                  <a14:compatExt spid="_x0000_s185348"/>
                </a:ext>
                <a:ext uri="{FF2B5EF4-FFF2-40B4-BE49-F238E27FC236}">
                  <a16:creationId xmlns:a16="http://schemas.microsoft.com/office/drawing/2014/main" id="{00000000-0008-0000-0B00-000004D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221185" name="Button 1" hidden="1">
              <a:extLst>
                <a:ext uri="{63B3BB69-23CF-44E3-9099-C40C66FF867C}">
                  <a14:compatExt spid="_x0000_s221185"/>
                </a:ext>
                <a:ext uri="{FF2B5EF4-FFF2-40B4-BE49-F238E27FC236}">
                  <a16:creationId xmlns:a16="http://schemas.microsoft.com/office/drawing/2014/main" id="{00000000-0008-0000-0C00-000001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279400</xdr:colOff>
          <xdr:row>90</xdr:row>
          <xdr:rowOff>50800</xdr:rowOff>
        </xdr:from>
        <xdr:to>
          <xdr:col>16</xdr:col>
          <xdr:colOff>31750</xdr:colOff>
          <xdr:row>91</xdr:row>
          <xdr:rowOff>95250</xdr:rowOff>
        </xdr:to>
        <xdr:sp macro="" textlink="">
          <xdr:nvSpPr>
            <xdr:cNvPr id="221186" name="Button 2" hidden="1">
              <a:extLst>
                <a:ext uri="{63B3BB69-23CF-44E3-9099-C40C66FF867C}">
                  <a14:compatExt spid="_x0000_s221186"/>
                </a:ext>
                <a:ext uri="{FF2B5EF4-FFF2-40B4-BE49-F238E27FC236}">
                  <a16:creationId xmlns:a16="http://schemas.microsoft.com/office/drawing/2014/main" id="{00000000-0008-0000-0C00-000002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1187" name="Button 3" hidden="1">
              <a:extLst>
                <a:ext uri="{63B3BB69-23CF-44E3-9099-C40C66FF867C}">
                  <a14:compatExt spid="_x0000_s221187"/>
                </a:ext>
                <a:ext uri="{FF2B5EF4-FFF2-40B4-BE49-F238E27FC236}">
                  <a16:creationId xmlns:a16="http://schemas.microsoft.com/office/drawing/2014/main" id="{00000000-0008-0000-0C00-000003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1188" name="Button 4" hidden="1">
              <a:extLst>
                <a:ext uri="{63B3BB69-23CF-44E3-9099-C40C66FF867C}">
                  <a14:compatExt spid="_x0000_s221188"/>
                </a:ext>
                <a:ext uri="{FF2B5EF4-FFF2-40B4-BE49-F238E27FC236}">
                  <a16:creationId xmlns:a16="http://schemas.microsoft.com/office/drawing/2014/main" id="{00000000-0008-0000-0C00-000004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1189" name="Button 5" hidden="1">
              <a:extLst>
                <a:ext uri="{63B3BB69-23CF-44E3-9099-C40C66FF867C}">
                  <a14:compatExt spid="_x0000_s221189"/>
                </a:ext>
                <a:ext uri="{FF2B5EF4-FFF2-40B4-BE49-F238E27FC236}">
                  <a16:creationId xmlns:a16="http://schemas.microsoft.com/office/drawing/2014/main" id="{00000000-0008-0000-0C00-000005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1190" name="Button 6" hidden="1">
              <a:extLst>
                <a:ext uri="{63B3BB69-23CF-44E3-9099-C40C66FF867C}">
                  <a14:compatExt spid="_x0000_s221190"/>
                </a:ext>
                <a:ext uri="{FF2B5EF4-FFF2-40B4-BE49-F238E27FC236}">
                  <a16:creationId xmlns:a16="http://schemas.microsoft.com/office/drawing/2014/main" id="{00000000-0008-0000-0C00-000006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1191" name="Button 7" hidden="1">
              <a:extLst>
                <a:ext uri="{63B3BB69-23CF-44E3-9099-C40C66FF867C}">
                  <a14:compatExt spid="_x0000_s221191"/>
                </a:ext>
                <a:ext uri="{FF2B5EF4-FFF2-40B4-BE49-F238E27FC236}">
                  <a16:creationId xmlns:a16="http://schemas.microsoft.com/office/drawing/2014/main" id="{00000000-0008-0000-0C00-000007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1192" name="Button 8" hidden="1">
              <a:extLst>
                <a:ext uri="{63B3BB69-23CF-44E3-9099-C40C66FF867C}">
                  <a14:compatExt spid="_x0000_s221192"/>
                </a:ext>
                <a:ext uri="{FF2B5EF4-FFF2-40B4-BE49-F238E27FC236}">
                  <a16:creationId xmlns:a16="http://schemas.microsoft.com/office/drawing/2014/main" id="{00000000-0008-0000-0C00-000008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1193" name="Button 9" hidden="1">
              <a:extLst>
                <a:ext uri="{63B3BB69-23CF-44E3-9099-C40C66FF867C}">
                  <a14:compatExt spid="_x0000_s221193"/>
                </a:ext>
                <a:ext uri="{FF2B5EF4-FFF2-40B4-BE49-F238E27FC236}">
                  <a16:creationId xmlns:a16="http://schemas.microsoft.com/office/drawing/2014/main" id="{00000000-0008-0000-0C00-000009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1194" name="Button 10" hidden="1">
              <a:extLst>
                <a:ext uri="{63B3BB69-23CF-44E3-9099-C40C66FF867C}">
                  <a14:compatExt spid="_x0000_s221194"/>
                </a:ext>
                <a:ext uri="{FF2B5EF4-FFF2-40B4-BE49-F238E27FC236}">
                  <a16:creationId xmlns:a16="http://schemas.microsoft.com/office/drawing/2014/main" id="{00000000-0008-0000-0C00-00000A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21195" name="Button 11" hidden="1">
              <a:extLst>
                <a:ext uri="{63B3BB69-23CF-44E3-9099-C40C66FF867C}">
                  <a14:compatExt spid="_x0000_s221195"/>
                </a:ext>
                <a:ext uri="{FF2B5EF4-FFF2-40B4-BE49-F238E27FC236}">
                  <a16:creationId xmlns:a16="http://schemas.microsoft.com/office/drawing/2014/main" id="{00000000-0008-0000-0C00-00000B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21196" name="Button 12" hidden="1">
              <a:extLst>
                <a:ext uri="{63B3BB69-23CF-44E3-9099-C40C66FF867C}">
                  <a14:compatExt spid="_x0000_s221196"/>
                </a:ext>
                <a:ext uri="{FF2B5EF4-FFF2-40B4-BE49-F238E27FC236}">
                  <a16:creationId xmlns:a16="http://schemas.microsoft.com/office/drawing/2014/main" id="{00000000-0008-0000-0C00-00000C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21197" name="Button 13" hidden="1">
              <a:extLst>
                <a:ext uri="{63B3BB69-23CF-44E3-9099-C40C66FF867C}">
                  <a14:compatExt spid="_x0000_s221197"/>
                </a:ext>
                <a:ext uri="{FF2B5EF4-FFF2-40B4-BE49-F238E27FC236}">
                  <a16:creationId xmlns:a16="http://schemas.microsoft.com/office/drawing/2014/main" id="{00000000-0008-0000-0C00-00000D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21198" name="Button 14" hidden="1">
              <a:extLst>
                <a:ext uri="{63B3BB69-23CF-44E3-9099-C40C66FF867C}">
                  <a14:compatExt spid="_x0000_s221198"/>
                </a:ext>
                <a:ext uri="{FF2B5EF4-FFF2-40B4-BE49-F238E27FC236}">
                  <a16:creationId xmlns:a16="http://schemas.microsoft.com/office/drawing/2014/main" id="{00000000-0008-0000-0C00-00000E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21199" name="Button 15" hidden="1">
              <a:extLst>
                <a:ext uri="{63B3BB69-23CF-44E3-9099-C40C66FF867C}">
                  <a14:compatExt spid="_x0000_s221199"/>
                </a:ext>
                <a:ext uri="{FF2B5EF4-FFF2-40B4-BE49-F238E27FC236}">
                  <a16:creationId xmlns:a16="http://schemas.microsoft.com/office/drawing/2014/main" id="{00000000-0008-0000-0C00-00000F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21200" name="Button 16" hidden="1">
              <a:extLst>
                <a:ext uri="{63B3BB69-23CF-44E3-9099-C40C66FF867C}">
                  <a14:compatExt spid="_x0000_s221200"/>
                </a:ext>
                <a:ext uri="{FF2B5EF4-FFF2-40B4-BE49-F238E27FC236}">
                  <a16:creationId xmlns:a16="http://schemas.microsoft.com/office/drawing/2014/main" id="{00000000-0008-0000-0C00-000010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21201" name="Button 17" hidden="1">
              <a:extLst>
                <a:ext uri="{63B3BB69-23CF-44E3-9099-C40C66FF867C}">
                  <a14:compatExt spid="_x0000_s221201"/>
                </a:ext>
                <a:ext uri="{FF2B5EF4-FFF2-40B4-BE49-F238E27FC236}">
                  <a16:creationId xmlns:a16="http://schemas.microsoft.com/office/drawing/2014/main" id="{00000000-0008-0000-0C00-000011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21202" name="Button 18" hidden="1">
              <a:extLst>
                <a:ext uri="{63B3BB69-23CF-44E3-9099-C40C66FF867C}">
                  <a14:compatExt spid="_x0000_s221202"/>
                </a:ext>
                <a:ext uri="{FF2B5EF4-FFF2-40B4-BE49-F238E27FC236}">
                  <a16:creationId xmlns:a16="http://schemas.microsoft.com/office/drawing/2014/main" id="{00000000-0008-0000-0C00-000012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1203" name="Button 19" hidden="1">
              <a:extLst>
                <a:ext uri="{63B3BB69-23CF-44E3-9099-C40C66FF867C}">
                  <a14:compatExt spid="_x0000_s221203"/>
                </a:ext>
                <a:ext uri="{FF2B5EF4-FFF2-40B4-BE49-F238E27FC236}">
                  <a16:creationId xmlns:a16="http://schemas.microsoft.com/office/drawing/2014/main" id="{00000000-0008-0000-0C00-000013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1204" name="Button 20" hidden="1">
              <a:extLst>
                <a:ext uri="{63B3BB69-23CF-44E3-9099-C40C66FF867C}">
                  <a14:compatExt spid="_x0000_s221204"/>
                </a:ext>
                <a:ext uri="{FF2B5EF4-FFF2-40B4-BE49-F238E27FC236}">
                  <a16:creationId xmlns:a16="http://schemas.microsoft.com/office/drawing/2014/main" id="{00000000-0008-0000-0C00-000014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1205" name="Button 21" hidden="1">
              <a:extLst>
                <a:ext uri="{63B3BB69-23CF-44E3-9099-C40C66FF867C}">
                  <a14:compatExt spid="_x0000_s221205"/>
                </a:ext>
                <a:ext uri="{FF2B5EF4-FFF2-40B4-BE49-F238E27FC236}">
                  <a16:creationId xmlns:a16="http://schemas.microsoft.com/office/drawing/2014/main" id="{00000000-0008-0000-0C00-000015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1206" name="Button 22" hidden="1">
              <a:extLst>
                <a:ext uri="{63B3BB69-23CF-44E3-9099-C40C66FF867C}">
                  <a14:compatExt spid="_x0000_s221206"/>
                </a:ext>
                <a:ext uri="{FF2B5EF4-FFF2-40B4-BE49-F238E27FC236}">
                  <a16:creationId xmlns:a16="http://schemas.microsoft.com/office/drawing/2014/main" id="{00000000-0008-0000-0C00-000016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1207" name="Button 23" hidden="1">
              <a:extLst>
                <a:ext uri="{63B3BB69-23CF-44E3-9099-C40C66FF867C}">
                  <a14:compatExt spid="_x0000_s221207"/>
                </a:ext>
                <a:ext uri="{FF2B5EF4-FFF2-40B4-BE49-F238E27FC236}">
                  <a16:creationId xmlns:a16="http://schemas.microsoft.com/office/drawing/2014/main" id="{00000000-0008-0000-0C00-000017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1208" name="Button 24" hidden="1">
              <a:extLst>
                <a:ext uri="{63B3BB69-23CF-44E3-9099-C40C66FF867C}">
                  <a14:compatExt spid="_x0000_s221208"/>
                </a:ext>
                <a:ext uri="{FF2B5EF4-FFF2-40B4-BE49-F238E27FC236}">
                  <a16:creationId xmlns:a16="http://schemas.microsoft.com/office/drawing/2014/main" id="{00000000-0008-0000-0C00-000018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1209" name="Button 25" hidden="1">
              <a:extLst>
                <a:ext uri="{63B3BB69-23CF-44E3-9099-C40C66FF867C}">
                  <a14:compatExt spid="_x0000_s221209"/>
                </a:ext>
                <a:ext uri="{FF2B5EF4-FFF2-40B4-BE49-F238E27FC236}">
                  <a16:creationId xmlns:a16="http://schemas.microsoft.com/office/drawing/2014/main" id="{00000000-0008-0000-0C00-000019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1210" name="Button 26" hidden="1">
              <a:extLst>
                <a:ext uri="{63B3BB69-23CF-44E3-9099-C40C66FF867C}">
                  <a14:compatExt spid="_x0000_s221210"/>
                </a:ext>
                <a:ext uri="{FF2B5EF4-FFF2-40B4-BE49-F238E27FC236}">
                  <a16:creationId xmlns:a16="http://schemas.microsoft.com/office/drawing/2014/main" id="{00000000-0008-0000-0C00-00001A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21211" name="Button 27" hidden="1">
              <a:extLst>
                <a:ext uri="{63B3BB69-23CF-44E3-9099-C40C66FF867C}">
                  <a14:compatExt spid="_x0000_s221211"/>
                </a:ext>
                <a:ext uri="{FF2B5EF4-FFF2-40B4-BE49-F238E27FC236}">
                  <a16:creationId xmlns:a16="http://schemas.microsoft.com/office/drawing/2014/main" id="{00000000-0008-0000-0C00-00001B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21212" name="Button 28" hidden="1">
              <a:extLst>
                <a:ext uri="{63B3BB69-23CF-44E3-9099-C40C66FF867C}">
                  <a14:compatExt spid="_x0000_s221212"/>
                </a:ext>
                <a:ext uri="{FF2B5EF4-FFF2-40B4-BE49-F238E27FC236}">
                  <a16:creationId xmlns:a16="http://schemas.microsoft.com/office/drawing/2014/main" id="{00000000-0008-0000-0C00-00001C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21213" name="Button 29" hidden="1">
              <a:extLst>
                <a:ext uri="{63B3BB69-23CF-44E3-9099-C40C66FF867C}">
                  <a14:compatExt spid="_x0000_s221213"/>
                </a:ext>
                <a:ext uri="{FF2B5EF4-FFF2-40B4-BE49-F238E27FC236}">
                  <a16:creationId xmlns:a16="http://schemas.microsoft.com/office/drawing/2014/main" id="{00000000-0008-0000-0C00-00001D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21214" name="Button 30" hidden="1">
              <a:extLst>
                <a:ext uri="{63B3BB69-23CF-44E3-9099-C40C66FF867C}">
                  <a14:compatExt spid="_x0000_s221214"/>
                </a:ext>
                <a:ext uri="{FF2B5EF4-FFF2-40B4-BE49-F238E27FC236}">
                  <a16:creationId xmlns:a16="http://schemas.microsoft.com/office/drawing/2014/main" id="{00000000-0008-0000-0C00-00001E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1215" name="Button 31" hidden="1">
              <a:extLst>
                <a:ext uri="{63B3BB69-23CF-44E3-9099-C40C66FF867C}">
                  <a14:compatExt spid="_x0000_s221215"/>
                </a:ext>
                <a:ext uri="{FF2B5EF4-FFF2-40B4-BE49-F238E27FC236}">
                  <a16:creationId xmlns:a16="http://schemas.microsoft.com/office/drawing/2014/main" id="{00000000-0008-0000-0C00-00001F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1216" name="Button 32" hidden="1">
              <a:extLst>
                <a:ext uri="{63B3BB69-23CF-44E3-9099-C40C66FF867C}">
                  <a14:compatExt spid="_x0000_s221216"/>
                </a:ext>
                <a:ext uri="{FF2B5EF4-FFF2-40B4-BE49-F238E27FC236}">
                  <a16:creationId xmlns:a16="http://schemas.microsoft.com/office/drawing/2014/main" id="{00000000-0008-0000-0C00-000020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1217" name="Button 33" hidden="1">
              <a:extLst>
                <a:ext uri="{63B3BB69-23CF-44E3-9099-C40C66FF867C}">
                  <a14:compatExt spid="_x0000_s221217"/>
                </a:ext>
                <a:ext uri="{FF2B5EF4-FFF2-40B4-BE49-F238E27FC236}">
                  <a16:creationId xmlns:a16="http://schemas.microsoft.com/office/drawing/2014/main" id="{00000000-0008-0000-0C00-000021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1218" name="Button 34" hidden="1">
              <a:extLst>
                <a:ext uri="{63B3BB69-23CF-44E3-9099-C40C66FF867C}">
                  <a14:compatExt spid="_x0000_s221218"/>
                </a:ext>
                <a:ext uri="{FF2B5EF4-FFF2-40B4-BE49-F238E27FC236}">
                  <a16:creationId xmlns:a16="http://schemas.microsoft.com/office/drawing/2014/main" id="{00000000-0008-0000-0C00-000022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1219" name="Button 35" hidden="1">
              <a:extLst>
                <a:ext uri="{63B3BB69-23CF-44E3-9099-C40C66FF867C}">
                  <a14:compatExt spid="_x0000_s221219"/>
                </a:ext>
                <a:ext uri="{FF2B5EF4-FFF2-40B4-BE49-F238E27FC236}">
                  <a16:creationId xmlns:a16="http://schemas.microsoft.com/office/drawing/2014/main" id="{00000000-0008-0000-0C00-000023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1220" name="Button 36" hidden="1">
              <a:extLst>
                <a:ext uri="{63B3BB69-23CF-44E3-9099-C40C66FF867C}">
                  <a14:compatExt spid="_x0000_s221220"/>
                </a:ext>
                <a:ext uri="{FF2B5EF4-FFF2-40B4-BE49-F238E27FC236}">
                  <a16:creationId xmlns:a16="http://schemas.microsoft.com/office/drawing/2014/main" id="{00000000-0008-0000-0C00-000024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1221" name="Button 37" hidden="1">
              <a:extLst>
                <a:ext uri="{63B3BB69-23CF-44E3-9099-C40C66FF867C}">
                  <a14:compatExt spid="_x0000_s221221"/>
                </a:ext>
                <a:ext uri="{FF2B5EF4-FFF2-40B4-BE49-F238E27FC236}">
                  <a16:creationId xmlns:a16="http://schemas.microsoft.com/office/drawing/2014/main" id="{00000000-0008-0000-0C00-000025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1222" name="Button 38" hidden="1">
              <a:extLst>
                <a:ext uri="{63B3BB69-23CF-44E3-9099-C40C66FF867C}">
                  <a14:compatExt spid="_x0000_s221222"/>
                </a:ext>
                <a:ext uri="{FF2B5EF4-FFF2-40B4-BE49-F238E27FC236}">
                  <a16:creationId xmlns:a16="http://schemas.microsoft.com/office/drawing/2014/main" id="{00000000-0008-0000-0C00-000026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1223" name="Button 39" hidden="1">
              <a:extLst>
                <a:ext uri="{63B3BB69-23CF-44E3-9099-C40C66FF867C}">
                  <a14:compatExt spid="_x0000_s221223"/>
                </a:ext>
                <a:ext uri="{FF2B5EF4-FFF2-40B4-BE49-F238E27FC236}">
                  <a16:creationId xmlns:a16="http://schemas.microsoft.com/office/drawing/2014/main" id="{00000000-0008-0000-0C00-000027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1224" name="Button 40" hidden="1">
              <a:extLst>
                <a:ext uri="{63B3BB69-23CF-44E3-9099-C40C66FF867C}">
                  <a14:compatExt spid="_x0000_s221224"/>
                </a:ext>
                <a:ext uri="{FF2B5EF4-FFF2-40B4-BE49-F238E27FC236}">
                  <a16:creationId xmlns:a16="http://schemas.microsoft.com/office/drawing/2014/main" id="{00000000-0008-0000-0C00-000028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1225" name="Button 41" hidden="1">
              <a:extLst>
                <a:ext uri="{63B3BB69-23CF-44E3-9099-C40C66FF867C}">
                  <a14:compatExt spid="_x0000_s221225"/>
                </a:ext>
                <a:ext uri="{FF2B5EF4-FFF2-40B4-BE49-F238E27FC236}">
                  <a16:creationId xmlns:a16="http://schemas.microsoft.com/office/drawing/2014/main" id="{00000000-0008-0000-0C00-000029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1226" name="Button 42" hidden="1">
              <a:extLst>
                <a:ext uri="{63B3BB69-23CF-44E3-9099-C40C66FF867C}">
                  <a14:compatExt spid="_x0000_s221226"/>
                </a:ext>
                <a:ext uri="{FF2B5EF4-FFF2-40B4-BE49-F238E27FC236}">
                  <a16:creationId xmlns:a16="http://schemas.microsoft.com/office/drawing/2014/main" id="{00000000-0008-0000-0C00-00002A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21227" name="Button 43" hidden="1">
              <a:extLst>
                <a:ext uri="{63B3BB69-23CF-44E3-9099-C40C66FF867C}">
                  <a14:compatExt spid="_x0000_s221227"/>
                </a:ext>
                <a:ext uri="{FF2B5EF4-FFF2-40B4-BE49-F238E27FC236}">
                  <a16:creationId xmlns:a16="http://schemas.microsoft.com/office/drawing/2014/main" id="{00000000-0008-0000-0C00-00002B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21228" name="Button 44" hidden="1">
              <a:extLst>
                <a:ext uri="{63B3BB69-23CF-44E3-9099-C40C66FF867C}">
                  <a14:compatExt spid="_x0000_s221228"/>
                </a:ext>
                <a:ext uri="{FF2B5EF4-FFF2-40B4-BE49-F238E27FC236}">
                  <a16:creationId xmlns:a16="http://schemas.microsoft.com/office/drawing/2014/main" id="{00000000-0008-0000-0C00-00002C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21229" name="Button 45" hidden="1">
              <a:extLst>
                <a:ext uri="{63B3BB69-23CF-44E3-9099-C40C66FF867C}">
                  <a14:compatExt spid="_x0000_s221229"/>
                </a:ext>
                <a:ext uri="{FF2B5EF4-FFF2-40B4-BE49-F238E27FC236}">
                  <a16:creationId xmlns:a16="http://schemas.microsoft.com/office/drawing/2014/main" id="{00000000-0008-0000-0C00-00002D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21230" name="Button 46" hidden="1">
              <a:extLst>
                <a:ext uri="{63B3BB69-23CF-44E3-9099-C40C66FF867C}">
                  <a14:compatExt spid="_x0000_s221230"/>
                </a:ext>
                <a:ext uri="{FF2B5EF4-FFF2-40B4-BE49-F238E27FC236}">
                  <a16:creationId xmlns:a16="http://schemas.microsoft.com/office/drawing/2014/main" id="{00000000-0008-0000-0C00-00002E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1231" name="Button 47" hidden="1">
              <a:extLst>
                <a:ext uri="{63B3BB69-23CF-44E3-9099-C40C66FF867C}">
                  <a14:compatExt spid="_x0000_s221231"/>
                </a:ext>
                <a:ext uri="{FF2B5EF4-FFF2-40B4-BE49-F238E27FC236}">
                  <a16:creationId xmlns:a16="http://schemas.microsoft.com/office/drawing/2014/main" id="{00000000-0008-0000-0C00-00002F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1232" name="Button 48" hidden="1">
              <a:extLst>
                <a:ext uri="{63B3BB69-23CF-44E3-9099-C40C66FF867C}">
                  <a14:compatExt spid="_x0000_s221232"/>
                </a:ext>
                <a:ext uri="{FF2B5EF4-FFF2-40B4-BE49-F238E27FC236}">
                  <a16:creationId xmlns:a16="http://schemas.microsoft.com/office/drawing/2014/main" id="{00000000-0008-0000-0C00-000030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1233" name="Button 49" hidden="1">
              <a:extLst>
                <a:ext uri="{63B3BB69-23CF-44E3-9099-C40C66FF867C}">
                  <a14:compatExt spid="_x0000_s221233"/>
                </a:ext>
                <a:ext uri="{FF2B5EF4-FFF2-40B4-BE49-F238E27FC236}">
                  <a16:creationId xmlns:a16="http://schemas.microsoft.com/office/drawing/2014/main" id="{00000000-0008-0000-0C00-000031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1234" name="Button 50" hidden="1">
              <a:extLst>
                <a:ext uri="{63B3BB69-23CF-44E3-9099-C40C66FF867C}">
                  <a14:compatExt spid="_x0000_s221234"/>
                </a:ext>
                <a:ext uri="{FF2B5EF4-FFF2-40B4-BE49-F238E27FC236}">
                  <a16:creationId xmlns:a16="http://schemas.microsoft.com/office/drawing/2014/main" id="{00000000-0008-0000-0C00-000032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1235" name="Button 51" hidden="1">
              <a:extLst>
                <a:ext uri="{63B3BB69-23CF-44E3-9099-C40C66FF867C}">
                  <a14:compatExt spid="_x0000_s221235"/>
                </a:ext>
                <a:ext uri="{FF2B5EF4-FFF2-40B4-BE49-F238E27FC236}">
                  <a16:creationId xmlns:a16="http://schemas.microsoft.com/office/drawing/2014/main" id="{00000000-0008-0000-0C00-000033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1236" name="Button 52" hidden="1">
              <a:extLst>
                <a:ext uri="{63B3BB69-23CF-44E3-9099-C40C66FF867C}">
                  <a14:compatExt spid="_x0000_s221236"/>
                </a:ext>
                <a:ext uri="{FF2B5EF4-FFF2-40B4-BE49-F238E27FC236}">
                  <a16:creationId xmlns:a16="http://schemas.microsoft.com/office/drawing/2014/main" id="{00000000-0008-0000-0C00-000034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1237" name="Button 53" hidden="1">
              <a:extLst>
                <a:ext uri="{63B3BB69-23CF-44E3-9099-C40C66FF867C}">
                  <a14:compatExt spid="_x0000_s221237"/>
                </a:ext>
                <a:ext uri="{FF2B5EF4-FFF2-40B4-BE49-F238E27FC236}">
                  <a16:creationId xmlns:a16="http://schemas.microsoft.com/office/drawing/2014/main" id="{00000000-0008-0000-0C00-000035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1238" name="Button 54" hidden="1">
              <a:extLst>
                <a:ext uri="{63B3BB69-23CF-44E3-9099-C40C66FF867C}">
                  <a14:compatExt spid="_x0000_s221238"/>
                </a:ext>
                <a:ext uri="{FF2B5EF4-FFF2-40B4-BE49-F238E27FC236}">
                  <a16:creationId xmlns:a16="http://schemas.microsoft.com/office/drawing/2014/main" id="{00000000-0008-0000-0C00-000036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21239" name="Button 55" hidden="1">
              <a:extLst>
                <a:ext uri="{63B3BB69-23CF-44E3-9099-C40C66FF867C}">
                  <a14:compatExt spid="_x0000_s221239"/>
                </a:ext>
                <a:ext uri="{FF2B5EF4-FFF2-40B4-BE49-F238E27FC236}">
                  <a16:creationId xmlns:a16="http://schemas.microsoft.com/office/drawing/2014/main" id="{00000000-0008-0000-0C00-000037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21240" name="Button 56" hidden="1">
              <a:extLst>
                <a:ext uri="{63B3BB69-23CF-44E3-9099-C40C66FF867C}">
                  <a14:compatExt spid="_x0000_s221240"/>
                </a:ext>
                <a:ext uri="{FF2B5EF4-FFF2-40B4-BE49-F238E27FC236}">
                  <a16:creationId xmlns:a16="http://schemas.microsoft.com/office/drawing/2014/main" id="{00000000-0008-0000-0C00-000038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21241" name="Button 57" hidden="1">
              <a:extLst>
                <a:ext uri="{63B3BB69-23CF-44E3-9099-C40C66FF867C}">
                  <a14:compatExt spid="_x0000_s221241"/>
                </a:ext>
                <a:ext uri="{FF2B5EF4-FFF2-40B4-BE49-F238E27FC236}">
                  <a16:creationId xmlns:a16="http://schemas.microsoft.com/office/drawing/2014/main" id="{00000000-0008-0000-0C00-000039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21242" name="Button 58" hidden="1">
              <a:extLst>
                <a:ext uri="{63B3BB69-23CF-44E3-9099-C40C66FF867C}">
                  <a14:compatExt spid="_x0000_s221242"/>
                </a:ext>
                <a:ext uri="{FF2B5EF4-FFF2-40B4-BE49-F238E27FC236}">
                  <a16:creationId xmlns:a16="http://schemas.microsoft.com/office/drawing/2014/main" id="{00000000-0008-0000-0C00-00003A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165100</xdr:rowOff>
        </xdr:to>
        <xdr:sp macro="" textlink="">
          <xdr:nvSpPr>
            <xdr:cNvPr id="221243" name="Button 59" hidden="1">
              <a:extLst>
                <a:ext uri="{63B3BB69-23CF-44E3-9099-C40C66FF867C}">
                  <a14:compatExt spid="_x0000_s221243"/>
                </a:ext>
                <a:ext uri="{FF2B5EF4-FFF2-40B4-BE49-F238E27FC236}">
                  <a16:creationId xmlns:a16="http://schemas.microsoft.com/office/drawing/2014/main" id="{00000000-0008-0000-0C00-00003B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21244" name="Button 60" hidden="1">
              <a:extLst>
                <a:ext uri="{63B3BB69-23CF-44E3-9099-C40C66FF867C}">
                  <a14:compatExt spid="_x0000_s221244"/>
                </a:ext>
                <a:ext uri="{FF2B5EF4-FFF2-40B4-BE49-F238E27FC236}">
                  <a16:creationId xmlns:a16="http://schemas.microsoft.com/office/drawing/2014/main" id="{00000000-0008-0000-0C00-00003C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21245" name="Button 61" hidden="1">
              <a:extLst>
                <a:ext uri="{63B3BB69-23CF-44E3-9099-C40C66FF867C}">
                  <a14:compatExt spid="_x0000_s221245"/>
                </a:ext>
                <a:ext uri="{FF2B5EF4-FFF2-40B4-BE49-F238E27FC236}">
                  <a16:creationId xmlns:a16="http://schemas.microsoft.com/office/drawing/2014/main" id="{00000000-0008-0000-0C00-00003D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21246" name="Button 62" hidden="1">
              <a:extLst>
                <a:ext uri="{63B3BB69-23CF-44E3-9099-C40C66FF867C}">
                  <a14:compatExt spid="_x0000_s221246"/>
                </a:ext>
                <a:ext uri="{FF2B5EF4-FFF2-40B4-BE49-F238E27FC236}">
                  <a16:creationId xmlns:a16="http://schemas.microsoft.com/office/drawing/2014/main" id="{00000000-0008-0000-0C00-00003E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21247" name="Button 63" hidden="1">
              <a:extLst>
                <a:ext uri="{63B3BB69-23CF-44E3-9099-C40C66FF867C}">
                  <a14:compatExt spid="_x0000_s221247"/>
                </a:ext>
                <a:ext uri="{FF2B5EF4-FFF2-40B4-BE49-F238E27FC236}">
                  <a16:creationId xmlns:a16="http://schemas.microsoft.com/office/drawing/2014/main" id="{00000000-0008-0000-0C00-00003F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1248" name="Button 64" hidden="1">
              <a:extLst>
                <a:ext uri="{63B3BB69-23CF-44E3-9099-C40C66FF867C}">
                  <a14:compatExt spid="_x0000_s221248"/>
                </a:ext>
                <a:ext uri="{FF2B5EF4-FFF2-40B4-BE49-F238E27FC236}">
                  <a16:creationId xmlns:a16="http://schemas.microsoft.com/office/drawing/2014/main" id="{00000000-0008-0000-0C00-000040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1249" name="Button 65" hidden="1">
              <a:extLst>
                <a:ext uri="{63B3BB69-23CF-44E3-9099-C40C66FF867C}">
                  <a14:compatExt spid="_x0000_s221249"/>
                </a:ext>
                <a:ext uri="{FF2B5EF4-FFF2-40B4-BE49-F238E27FC236}">
                  <a16:creationId xmlns:a16="http://schemas.microsoft.com/office/drawing/2014/main" id="{00000000-0008-0000-0C00-000041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1250" name="Button 66" hidden="1">
              <a:extLst>
                <a:ext uri="{63B3BB69-23CF-44E3-9099-C40C66FF867C}">
                  <a14:compatExt spid="_x0000_s221250"/>
                </a:ext>
                <a:ext uri="{FF2B5EF4-FFF2-40B4-BE49-F238E27FC236}">
                  <a16:creationId xmlns:a16="http://schemas.microsoft.com/office/drawing/2014/main" id="{00000000-0008-0000-0C00-0000426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222209" name="Button 1" hidden="1">
              <a:extLst>
                <a:ext uri="{63B3BB69-23CF-44E3-9099-C40C66FF867C}">
                  <a14:compatExt spid="_x0000_s222209"/>
                </a:ext>
                <a:ext uri="{FF2B5EF4-FFF2-40B4-BE49-F238E27FC236}">
                  <a16:creationId xmlns:a16="http://schemas.microsoft.com/office/drawing/2014/main" id="{00000000-0008-0000-0D00-000001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279400</xdr:colOff>
          <xdr:row>88</xdr:row>
          <xdr:rowOff>50800</xdr:rowOff>
        </xdr:from>
        <xdr:to>
          <xdr:col>16</xdr:col>
          <xdr:colOff>31750</xdr:colOff>
          <xdr:row>89</xdr:row>
          <xdr:rowOff>88900</xdr:rowOff>
        </xdr:to>
        <xdr:sp macro="" textlink="">
          <xdr:nvSpPr>
            <xdr:cNvPr id="222210" name="Button 2" hidden="1">
              <a:extLst>
                <a:ext uri="{63B3BB69-23CF-44E3-9099-C40C66FF867C}">
                  <a14:compatExt spid="_x0000_s222210"/>
                </a:ext>
                <a:ext uri="{FF2B5EF4-FFF2-40B4-BE49-F238E27FC236}">
                  <a16:creationId xmlns:a16="http://schemas.microsoft.com/office/drawing/2014/main" id="{00000000-0008-0000-0D00-000002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2211" name="Button 3" hidden="1">
              <a:extLst>
                <a:ext uri="{63B3BB69-23CF-44E3-9099-C40C66FF867C}">
                  <a14:compatExt spid="_x0000_s222211"/>
                </a:ext>
                <a:ext uri="{FF2B5EF4-FFF2-40B4-BE49-F238E27FC236}">
                  <a16:creationId xmlns:a16="http://schemas.microsoft.com/office/drawing/2014/main" id="{00000000-0008-0000-0D00-000003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2212" name="Button 4" hidden="1">
              <a:extLst>
                <a:ext uri="{63B3BB69-23CF-44E3-9099-C40C66FF867C}">
                  <a14:compatExt spid="_x0000_s222212"/>
                </a:ext>
                <a:ext uri="{FF2B5EF4-FFF2-40B4-BE49-F238E27FC236}">
                  <a16:creationId xmlns:a16="http://schemas.microsoft.com/office/drawing/2014/main" id="{00000000-0008-0000-0D00-000004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2213" name="Button 5" hidden="1">
              <a:extLst>
                <a:ext uri="{63B3BB69-23CF-44E3-9099-C40C66FF867C}">
                  <a14:compatExt spid="_x0000_s222213"/>
                </a:ext>
                <a:ext uri="{FF2B5EF4-FFF2-40B4-BE49-F238E27FC236}">
                  <a16:creationId xmlns:a16="http://schemas.microsoft.com/office/drawing/2014/main" id="{00000000-0008-0000-0D00-000005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2214" name="Button 6" hidden="1">
              <a:extLst>
                <a:ext uri="{63B3BB69-23CF-44E3-9099-C40C66FF867C}">
                  <a14:compatExt spid="_x0000_s222214"/>
                </a:ext>
                <a:ext uri="{FF2B5EF4-FFF2-40B4-BE49-F238E27FC236}">
                  <a16:creationId xmlns:a16="http://schemas.microsoft.com/office/drawing/2014/main" id="{00000000-0008-0000-0D00-000006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2215" name="Button 7" hidden="1">
              <a:extLst>
                <a:ext uri="{63B3BB69-23CF-44E3-9099-C40C66FF867C}">
                  <a14:compatExt spid="_x0000_s222215"/>
                </a:ext>
                <a:ext uri="{FF2B5EF4-FFF2-40B4-BE49-F238E27FC236}">
                  <a16:creationId xmlns:a16="http://schemas.microsoft.com/office/drawing/2014/main" id="{00000000-0008-0000-0D00-000007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2216" name="Button 8" hidden="1">
              <a:extLst>
                <a:ext uri="{63B3BB69-23CF-44E3-9099-C40C66FF867C}">
                  <a14:compatExt spid="_x0000_s222216"/>
                </a:ext>
                <a:ext uri="{FF2B5EF4-FFF2-40B4-BE49-F238E27FC236}">
                  <a16:creationId xmlns:a16="http://schemas.microsoft.com/office/drawing/2014/main" id="{00000000-0008-0000-0D00-000008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2217" name="Button 9" hidden="1">
              <a:extLst>
                <a:ext uri="{63B3BB69-23CF-44E3-9099-C40C66FF867C}">
                  <a14:compatExt spid="_x0000_s222217"/>
                </a:ext>
                <a:ext uri="{FF2B5EF4-FFF2-40B4-BE49-F238E27FC236}">
                  <a16:creationId xmlns:a16="http://schemas.microsoft.com/office/drawing/2014/main" id="{00000000-0008-0000-0D00-000009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2218" name="Button 10" hidden="1">
              <a:extLst>
                <a:ext uri="{63B3BB69-23CF-44E3-9099-C40C66FF867C}">
                  <a14:compatExt spid="_x0000_s222218"/>
                </a:ext>
                <a:ext uri="{FF2B5EF4-FFF2-40B4-BE49-F238E27FC236}">
                  <a16:creationId xmlns:a16="http://schemas.microsoft.com/office/drawing/2014/main" id="{00000000-0008-0000-0D00-00000A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22219" name="Button 11" hidden="1">
              <a:extLst>
                <a:ext uri="{63B3BB69-23CF-44E3-9099-C40C66FF867C}">
                  <a14:compatExt spid="_x0000_s222219"/>
                </a:ext>
                <a:ext uri="{FF2B5EF4-FFF2-40B4-BE49-F238E27FC236}">
                  <a16:creationId xmlns:a16="http://schemas.microsoft.com/office/drawing/2014/main" id="{00000000-0008-0000-0D00-00000B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22220" name="Button 12" hidden="1">
              <a:extLst>
                <a:ext uri="{63B3BB69-23CF-44E3-9099-C40C66FF867C}">
                  <a14:compatExt spid="_x0000_s222220"/>
                </a:ext>
                <a:ext uri="{FF2B5EF4-FFF2-40B4-BE49-F238E27FC236}">
                  <a16:creationId xmlns:a16="http://schemas.microsoft.com/office/drawing/2014/main" id="{00000000-0008-0000-0D00-00000C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22221" name="Button 13" hidden="1">
              <a:extLst>
                <a:ext uri="{63B3BB69-23CF-44E3-9099-C40C66FF867C}">
                  <a14:compatExt spid="_x0000_s222221"/>
                </a:ext>
                <a:ext uri="{FF2B5EF4-FFF2-40B4-BE49-F238E27FC236}">
                  <a16:creationId xmlns:a16="http://schemas.microsoft.com/office/drawing/2014/main" id="{00000000-0008-0000-0D00-00000D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22222" name="Button 14" hidden="1">
              <a:extLst>
                <a:ext uri="{63B3BB69-23CF-44E3-9099-C40C66FF867C}">
                  <a14:compatExt spid="_x0000_s222222"/>
                </a:ext>
                <a:ext uri="{FF2B5EF4-FFF2-40B4-BE49-F238E27FC236}">
                  <a16:creationId xmlns:a16="http://schemas.microsoft.com/office/drawing/2014/main" id="{00000000-0008-0000-0D00-00000E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22223" name="Button 15" hidden="1">
              <a:extLst>
                <a:ext uri="{63B3BB69-23CF-44E3-9099-C40C66FF867C}">
                  <a14:compatExt spid="_x0000_s222223"/>
                </a:ext>
                <a:ext uri="{FF2B5EF4-FFF2-40B4-BE49-F238E27FC236}">
                  <a16:creationId xmlns:a16="http://schemas.microsoft.com/office/drawing/2014/main" id="{00000000-0008-0000-0D00-00000F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22224" name="Button 16" hidden="1">
              <a:extLst>
                <a:ext uri="{63B3BB69-23CF-44E3-9099-C40C66FF867C}">
                  <a14:compatExt spid="_x0000_s222224"/>
                </a:ext>
                <a:ext uri="{FF2B5EF4-FFF2-40B4-BE49-F238E27FC236}">
                  <a16:creationId xmlns:a16="http://schemas.microsoft.com/office/drawing/2014/main" id="{00000000-0008-0000-0D00-000010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22225" name="Button 17" hidden="1">
              <a:extLst>
                <a:ext uri="{63B3BB69-23CF-44E3-9099-C40C66FF867C}">
                  <a14:compatExt spid="_x0000_s222225"/>
                </a:ext>
                <a:ext uri="{FF2B5EF4-FFF2-40B4-BE49-F238E27FC236}">
                  <a16:creationId xmlns:a16="http://schemas.microsoft.com/office/drawing/2014/main" id="{00000000-0008-0000-0D00-000011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22226" name="Button 18" hidden="1">
              <a:extLst>
                <a:ext uri="{63B3BB69-23CF-44E3-9099-C40C66FF867C}">
                  <a14:compatExt spid="_x0000_s222226"/>
                </a:ext>
                <a:ext uri="{FF2B5EF4-FFF2-40B4-BE49-F238E27FC236}">
                  <a16:creationId xmlns:a16="http://schemas.microsoft.com/office/drawing/2014/main" id="{00000000-0008-0000-0D00-000012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2227" name="Button 19" hidden="1">
              <a:extLst>
                <a:ext uri="{63B3BB69-23CF-44E3-9099-C40C66FF867C}">
                  <a14:compatExt spid="_x0000_s222227"/>
                </a:ext>
                <a:ext uri="{FF2B5EF4-FFF2-40B4-BE49-F238E27FC236}">
                  <a16:creationId xmlns:a16="http://schemas.microsoft.com/office/drawing/2014/main" id="{00000000-0008-0000-0D00-000013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2228" name="Button 20" hidden="1">
              <a:extLst>
                <a:ext uri="{63B3BB69-23CF-44E3-9099-C40C66FF867C}">
                  <a14:compatExt spid="_x0000_s222228"/>
                </a:ext>
                <a:ext uri="{FF2B5EF4-FFF2-40B4-BE49-F238E27FC236}">
                  <a16:creationId xmlns:a16="http://schemas.microsoft.com/office/drawing/2014/main" id="{00000000-0008-0000-0D00-000014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2229" name="Button 21" hidden="1">
              <a:extLst>
                <a:ext uri="{63B3BB69-23CF-44E3-9099-C40C66FF867C}">
                  <a14:compatExt spid="_x0000_s222229"/>
                </a:ext>
                <a:ext uri="{FF2B5EF4-FFF2-40B4-BE49-F238E27FC236}">
                  <a16:creationId xmlns:a16="http://schemas.microsoft.com/office/drawing/2014/main" id="{00000000-0008-0000-0D00-000015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2230" name="Button 22" hidden="1">
              <a:extLst>
                <a:ext uri="{63B3BB69-23CF-44E3-9099-C40C66FF867C}">
                  <a14:compatExt spid="_x0000_s222230"/>
                </a:ext>
                <a:ext uri="{FF2B5EF4-FFF2-40B4-BE49-F238E27FC236}">
                  <a16:creationId xmlns:a16="http://schemas.microsoft.com/office/drawing/2014/main" id="{00000000-0008-0000-0D00-000016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2231" name="Button 23" hidden="1">
              <a:extLst>
                <a:ext uri="{63B3BB69-23CF-44E3-9099-C40C66FF867C}">
                  <a14:compatExt spid="_x0000_s222231"/>
                </a:ext>
                <a:ext uri="{FF2B5EF4-FFF2-40B4-BE49-F238E27FC236}">
                  <a16:creationId xmlns:a16="http://schemas.microsoft.com/office/drawing/2014/main" id="{00000000-0008-0000-0D00-000017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2232" name="Button 24" hidden="1">
              <a:extLst>
                <a:ext uri="{63B3BB69-23CF-44E3-9099-C40C66FF867C}">
                  <a14:compatExt spid="_x0000_s222232"/>
                </a:ext>
                <a:ext uri="{FF2B5EF4-FFF2-40B4-BE49-F238E27FC236}">
                  <a16:creationId xmlns:a16="http://schemas.microsoft.com/office/drawing/2014/main" id="{00000000-0008-0000-0D00-000018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2233" name="Button 25" hidden="1">
              <a:extLst>
                <a:ext uri="{63B3BB69-23CF-44E3-9099-C40C66FF867C}">
                  <a14:compatExt spid="_x0000_s222233"/>
                </a:ext>
                <a:ext uri="{FF2B5EF4-FFF2-40B4-BE49-F238E27FC236}">
                  <a16:creationId xmlns:a16="http://schemas.microsoft.com/office/drawing/2014/main" id="{00000000-0008-0000-0D00-000019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2234" name="Button 26" hidden="1">
              <a:extLst>
                <a:ext uri="{63B3BB69-23CF-44E3-9099-C40C66FF867C}">
                  <a14:compatExt spid="_x0000_s222234"/>
                </a:ext>
                <a:ext uri="{FF2B5EF4-FFF2-40B4-BE49-F238E27FC236}">
                  <a16:creationId xmlns:a16="http://schemas.microsoft.com/office/drawing/2014/main" id="{00000000-0008-0000-0D00-00001A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22235" name="Button 27" hidden="1">
              <a:extLst>
                <a:ext uri="{63B3BB69-23CF-44E3-9099-C40C66FF867C}">
                  <a14:compatExt spid="_x0000_s222235"/>
                </a:ext>
                <a:ext uri="{FF2B5EF4-FFF2-40B4-BE49-F238E27FC236}">
                  <a16:creationId xmlns:a16="http://schemas.microsoft.com/office/drawing/2014/main" id="{00000000-0008-0000-0D00-00001B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22236" name="Button 28" hidden="1">
              <a:extLst>
                <a:ext uri="{63B3BB69-23CF-44E3-9099-C40C66FF867C}">
                  <a14:compatExt spid="_x0000_s222236"/>
                </a:ext>
                <a:ext uri="{FF2B5EF4-FFF2-40B4-BE49-F238E27FC236}">
                  <a16:creationId xmlns:a16="http://schemas.microsoft.com/office/drawing/2014/main" id="{00000000-0008-0000-0D00-00001C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22237" name="Button 29" hidden="1">
              <a:extLst>
                <a:ext uri="{63B3BB69-23CF-44E3-9099-C40C66FF867C}">
                  <a14:compatExt spid="_x0000_s222237"/>
                </a:ext>
                <a:ext uri="{FF2B5EF4-FFF2-40B4-BE49-F238E27FC236}">
                  <a16:creationId xmlns:a16="http://schemas.microsoft.com/office/drawing/2014/main" id="{00000000-0008-0000-0D00-00001D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22238" name="Button 30" hidden="1">
              <a:extLst>
                <a:ext uri="{63B3BB69-23CF-44E3-9099-C40C66FF867C}">
                  <a14:compatExt spid="_x0000_s222238"/>
                </a:ext>
                <a:ext uri="{FF2B5EF4-FFF2-40B4-BE49-F238E27FC236}">
                  <a16:creationId xmlns:a16="http://schemas.microsoft.com/office/drawing/2014/main" id="{00000000-0008-0000-0D00-00001E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2239" name="Button 31" hidden="1">
              <a:extLst>
                <a:ext uri="{63B3BB69-23CF-44E3-9099-C40C66FF867C}">
                  <a14:compatExt spid="_x0000_s222239"/>
                </a:ext>
                <a:ext uri="{FF2B5EF4-FFF2-40B4-BE49-F238E27FC236}">
                  <a16:creationId xmlns:a16="http://schemas.microsoft.com/office/drawing/2014/main" id="{00000000-0008-0000-0D00-00001F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2240" name="Button 32" hidden="1">
              <a:extLst>
                <a:ext uri="{63B3BB69-23CF-44E3-9099-C40C66FF867C}">
                  <a14:compatExt spid="_x0000_s222240"/>
                </a:ext>
                <a:ext uri="{FF2B5EF4-FFF2-40B4-BE49-F238E27FC236}">
                  <a16:creationId xmlns:a16="http://schemas.microsoft.com/office/drawing/2014/main" id="{00000000-0008-0000-0D00-000020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2241" name="Button 33" hidden="1">
              <a:extLst>
                <a:ext uri="{63B3BB69-23CF-44E3-9099-C40C66FF867C}">
                  <a14:compatExt spid="_x0000_s222241"/>
                </a:ext>
                <a:ext uri="{FF2B5EF4-FFF2-40B4-BE49-F238E27FC236}">
                  <a16:creationId xmlns:a16="http://schemas.microsoft.com/office/drawing/2014/main" id="{00000000-0008-0000-0D00-000021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2242" name="Button 34" hidden="1">
              <a:extLst>
                <a:ext uri="{63B3BB69-23CF-44E3-9099-C40C66FF867C}">
                  <a14:compatExt spid="_x0000_s222242"/>
                </a:ext>
                <a:ext uri="{FF2B5EF4-FFF2-40B4-BE49-F238E27FC236}">
                  <a16:creationId xmlns:a16="http://schemas.microsoft.com/office/drawing/2014/main" id="{00000000-0008-0000-0D00-000022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2243" name="Button 35" hidden="1">
              <a:extLst>
                <a:ext uri="{63B3BB69-23CF-44E3-9099-C40C66FF867C}">
                  <a14:compatExt spid="_x0000_s222243"/>
                </a:ext>
                <a:ext uri="{FF2B5EF4-FFF2-40B4-BE49-F238E27FC236}">
                  <a16:creationId xmlns:a16="http://schemas.microsoft.com/office/drawing/2014/main" id="{00000000-0008-0000-0D00-000023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2244" name="Button 36" hidden="1">
              <a:extLst>
                <a:ext uri="{63B3BB69-23CF-44E3-9099-C40C66FF867C}">
                  <a14:compatExt spid="_x0000_s222244"/>
                </a:ext>
                <a:ext uri="{FF2B5EF4-FFF2-40B4-BE49-F238E27FC236}">
                  <a16:creationId xmlns:a16="http://schemas.microsoft.com/office/drawing/2014/main" id="{00000000-0008-0000-0D00-000024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2245" name="Button 37" hidden="1">
              <a:extLst>
                <a:ext uri="{63B3BB69-23CF-44E3-9099-C40C66FF867C}">
                  <a14:compatExt spid="_x0000_s222245"/>
                </a:ext>
                <a:ext uri="{FF2B5EF4-FFF2-40B4-BE49-F238E27FC236}">
                  <a16:creationId xmlns:a16="http://schemas.microsoft.com/office/drawing/2014/main" id="{00000000-0008-0000-0D00-000025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2246" name="Button 38" hidden="1">
              <a:extLst>
                <a:ext uri="{63B3BB69-23CF-44E3-9099-C40C66FF867C}">
                  <a14:compatExt spid="_x0000_s222246"/>
                </a:ext>
                <a:ext uri="{FF2B5EF4-FFF2-40B4-BE49-F238E27FC236}">
                  <a16:creationId xmlns:a16="http://schemas.microsoft.com/office/drawing/2014/main" id="{00000000-0008-0000-0D00-000026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2247" name="Button 39" hidden="1">
              <a:extLst>
                <a:ext uri="{63B3BB69-23CF-44E3-9099-C40C66FF867C}">
                  <a14:compatExt spid="_x0000_s222247"/>
                </a:ext>
                <a:ext uri="{FF2B5EF4-FFF2-40B4-BE49-F238E27FC236}">
                  <a16:creationId xmlns:a16="http://schemas.microsoft.com/office/drawing/2014/main" id="{00000000-0008-0000-0D00-000027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2248" name="Button 40" hidden="1">
              <a:extLst>
                <a:ext uri="{63B3BB69-23CF-44E3-9099-C40C66FF867C}">
                  <a14:compatExt spid="_x0000_s222248"/>
                </a:ext>
                <a:ext uri="{FF2B5EF4-FFF2-40B4-BE49-F238E27FC236}">
                  <a16:creationId xmlns:a16="http://schemas.microsoft.com/office/drawing/2014/main" id="{00000000-0008-0000-0D00-000028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2249" name="Button 41" hidden="1">
              <a:extLst>
                <a:ext uri="{63B3BB69-23CF-44E3-9099-C40C66FF867C}">
                  <a14:compatExt spid="_x0000_s222249"/>
                </a:ext>
                <a:ext uri="{FF2B5EF4-FFF2-40B4-BE49-F238E27FC236}">
                  <a16:creationId xmlns:a16="http://schemas.microsoft.com/office/drawing/2014/main" id="{00000000-0008-0000-0D00-000029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2250" name="Button 42" hidden="1">
              <a:extLst>
                <a:ext uri="{63B3BB69-23CF-44E3-9099-C40C66FF867C}">
                  <a14:compatExt spid="_x0000_s222250"/>
                </a:ext>
                <a:ext uri="{FF2B5EF4-FFF2-40B4-BE49-F238E27FC236}">
                  <a16:creationId xmlns:a16="http://schemas.microsoft.com/office/drawing/2014/main" id="{00000000-0008-0000-0D00-00002A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22251" name="Button 43" hidden="1">
              <a:extLst>
                <a:ext uri="{63B3BB69-23CF-44E3-9099-C40C66FF867C}">
                  <a14:compatExt spid="_x0000_s222251"/>
                </a:ext>
                <a:ext uri="{FF2B5EF4-FFF2-40B4-BE49-F238E27FC236}">
                  <a16:creationId xmlns:a16="http://schemas.microsoft.com/office/drawing/2014/main" id="{00000000-0008-0000-0D00-00002B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22252" name="Button 44" hidden="1">
              <a:extLst>
                <a:ext uri="{63B3BB69-23CF-44E3-9099-C40C66FF867C}">
                  <a14:compatExt spid="_x0000_s222252"/>
                </a:ext>
                <a:ext uri="{FF2B5EF4-FFF2-40B4-BE49-F238E27FC236}">
                  <a16:creationId xmlns:a16="http://schemas.microsoft.com/office/drawing/2014/main" id="{00000000-0008-0000-0D00-00002C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22253" name="Button 45" hidden="1">
              <a:extLst>
                <a:ext uri="{63B3BB69-23CF-44E3-9099-C40C66FF867C}">
                  <a14:compatExt spid="_x0000_s222253"/>
                </a:ext>
                <a:ext uri="{FF2B5EF4-FFF2-40B4-BE49-F238E27FC236}">
                  <a16:creationId xmlns:a16="http://schemas.microsoft.com/office/drawing/2014/main" id="{00000000-0008-0000-0D00-00002D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22254" name="Button 46" hidden="1">
              <a:extLst>
                <a:ext uri="{63B3BB69-23CF-44E3-9099-C40C66FF867C}">
                  <a14:compatExt spid="_x0000_s222254"/>
                </a:ext>
                <a:ext uri="{FF2B5EF4-FFF2-40B4-BE49-F238E27FC236}">
                  <a16:creationId xmlns:a16="http://schemas.microsoft.com/office/drawing/2014/main" id="{00000000-0008-0000-0D00-00002E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2255" name="Button 47" hidden="1">
              <a:extLst>
                <a:ext uri="{63B3BB69-23CF-44E3-9099-C40C66FF867C}">
                  <a14:compatExt spid="_x0000_s222255"/>
                </a:ext>
                <a:ext uri="{FF2B5EF4-FFF2-40B4-BE49-F238E27FC236}">
                  <a16:creationId xmlns:a16="http://schemas.microsoft.com/office/drawing/2014/main" id="{00000000-0008-0000-0D00-00002F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2256" name="Button 48" hidden="1">
              <a:extLst>
                <a:ext uri="{63B3BB69-23CF-44E3-9099-C40C66FF867C}">
                  <a14:compatExt spid="_x0000_s222256"/>
                </a:ext>
                <a:ext uri="{FF2B5EF4-FFF2-40B4-BE49-F238E27FC236}">
                  <a16:creationId xmlns:a16="http://schemas.microsoft.com/office/drawing/2014/main" id="{00000000-0008-0000-0D00-000030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2257" name="Button 49" hidden="1">
              <a:extLst>
                <a:ext uri="{63B3BB69-23CF-44E3-9099-C40C66FF867C}">
                  <a14:compatExt spid="_x0000_s222257"/>
                </a:ext>
                <a:ext uri="{FF2B5EF4-FFF2-40B4-BE49-F238E27FC236}">
                  <a16:creationId xmlns:a16="http://schemas.microsoft.com/office/drawing/2014/main" id="{00000000-0008-0000-0D00-000031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2258" name="Button 50" hidden="1">
              <a:extLst>
                <a:ext uri="{63B3BB69-23CF-44E3-9099-C40C66FF867C}">
                  <a14:compatExt spid="_x0000_s222258"/>
                </a:ext>
                <a:ext uri="{FF2B5EF4-FFF2-40B4-BE49-F238E27FC236}">
                  <a16:creationId xmlns:a16="http://schemas.microsoft.com/office/drawing/2014/main" id="{00000000-0008-0000-0D00-000032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2259" name="Button 51" hidden="1">
              <a:extLst>
                <a:ext uri="{63B3BB69-23CF-44E3-9099-C40C66FF867C}">
                  <a14:compatExt spid="_x0000_s222259"/>
                </a:ext>
                <a:ext uri="{FF2B5EF4-FFF2-40B4-BE49-F238E27FC236}">
                  <a16:creationId xmlns:a16="http://schemas.microsoft.com/office/drawing/2014/main" id="{00000000-0008-0000-0D00-000033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2260" name="Button 52" hidden="1">
              <a:extLst>
                <a:ext uri="{63B3BB69-23CF-44E3-9099-C40C66FF867C}">
                  <a14:compatExt spid="_x0000_s222260"/>
                </a:ext>
                <a:ext uri="{FF2B5EF4-FFF2-40B4-BE49-F238E27FC236}">
                  <a16:creationId xmlns:a16="http://schemas.microsoft.com/office/drawing/2014/main" id="{00000000-0008-0000-0D00-000034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2261" name="Button 53" hidden="1">
              <a:extLst>
                <a:ext uri="{63B3BB69-23CF-44E3-9099-C40C66FF867C}">
                  <a14:compatExt spid="_x0000_s222261"/>
                </a:ext>
                <a:ext uri="{FF2B5EF4-FFF2-40B4-BE49-F238E27FC236}">
                  <a16:creationId xmlns:a16="http://schemas.microsoft.com/office/drawing/2014/main" id="{00000000-0008-0000-0D00-000035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2262" name="Button 54" hidden="1">
              <a:extLst>
                <a:ext uri="{63B3BB69-23CF-44E3-9099-C40C66FF867C}">
                  <a14:compatExt spid="_x0000_s222262"/>
                </a:ext>
                <a:ext uri="{FF2B5EF4-FFF2-40B4-BE49-F238E27FC236}">
                  <a16:creationId xmlns:a16="http://schemas.microsoft.com/office/drawing/2014/main" id="{00000000-0008-0000-0D00-000036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22263" name="Button 55" hidden="1">
              <a:extLst>
                <a:ext uri="{63B3BB69-23CF-44E3-9099-C40C66FF867C}">
                  <a14:compatExt spid="_x0000_s222263"/>
                </a:ext>
                <a:ext uri="{FF2B5EF4-FFF2-40B4-BE49-F238E27FC236}">
                  <a16:creationId xmlns:a16="http://schemas.microsoft.com/office/drawing/2014/main" id="{00000000-0008-0000-0D00-000037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22264" name="Button 56" hidden="1">
              <a:extLst>
                <a:ext uri="{63B3BB69-23CF-44E3-9099-C40C66FF867C}">
                  <a14:compatExt spid="_x0000_s222264"/>
                </a:ext>
                <a:ext uri="{FF2B5EF4-FFF2-40B4-BE49-F238E27FC236}">
                  <a16:creationId xmlns:a16="http://schemas.microsoft.com/office/drawing/2014/main" id="{00000000-0008-0000-0D00-000038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22265" name="Button 57" hidden="1">
              <a:extLst>
                <a:ext uri="{63B3BB69-23CF-44E3-9099-C40C66FF867C}">
                  <a14:compatExt spid="_x0000_s222265"/>
                </a:ext>
                <a:ext uri="{FF2B5EF4-FFF2-40B4-BE49-F238E27FC236}">
                  <a16:creationId xmlns:a16="http://schemas.microsoft.com/office/drawing/2014/main" id="{00000000-0008-0000-0D00-000039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22266" name="Button 58" hidden="1">
              <a:extLst>
                <a:ext uri="{63B3BB69-23CF-44E3-9099-C40C66FF867C}">
                  <a14:compatExt spid="_x0000_s222266"/>
                </a:ext>
                <a:ext uri="{FF2B5EF4-FFF2-40B4-BE49-F238E27FC236}">
                  <a16:creationId xmlns:a16="http://schemas.microsoft.com/office/drawing/2014/main" id="{00000000-0008-0000-0D00-00003A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222267" name="Button 59" hidden="1">
              <a:extLst>
                <a:ext uri="{63B3BB69-23CF-44E3-9099-C40C66FF867C}">
                  <a14:compatExt spid="_x0000_s222267"/>
                </a:ext>
                <a:ext uri="{FF2B5EF4-FFF2-40B4-BE49-F238E27FC236}">
                  <a16:creationId xmlns:a16="http://schemas.microsoft.com/office/drawing/2014/main" id="{00000000-0008-0000-0D00-00003B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2268" name="Button 60" hidden="1">
              <a:extLst>
                <a:ext uri="{63B3BB69-23CF-44E3-9099-C40C66FF867C}">
                  <a14:compatExt spid="_x0000_s222268"/>
                </a:ext>
                <a:ext uri="{FF2B5EF4-FFF2-40B4-BE49-F238E27FC236}">
                  <a16:creationId xmlns:a16="http://schemas.microsoft.com/office/drawing/2014/main" id="{00000000-0008-0000-0D00-00003C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2269" name="Button 61" hidden="1">
              <a:extLst>
                <a:ext uri="{63B3BB69-23CF-44E3-9099-C40C66FF867C}">
                  <a14:compatExt spid="_x0000_s222269"/>
                </a:ext>
                <a:ext uri="{FF2B5EF4-FFF2-40B4-BE49-F238E27FC236}">
                  <a16:creationId xmlns:a16="http://schemas.microsoft.com/office/drawing/2014/main" id="{00000000-0008-0000-0D00-00003D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2270" name="Button 62" hidden="1">
              <a:extLst>
                <a:ext uri="{63B3BB69-23CF-44E3-9099-C40C66FF867C}">
                  <a14:compatExt spid="_x0000_s222270"/>
                </a:ext>
                <a:ext uri="{FF2B5EF4-FFF2-40B4-BE49-F238E27FC236}">
                  <a16:creationId xmlns:a16="http://schemas.microsoft.com/office/drawing/2014/main" id="{00000000-0008-0000-0D00-00003E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2271" name="Button 63" hidden="1">
              <a:extLst>
                <a:ext uri="{63B3BB69-23CF-44E3-9099-C40C66FF867C}">
                  <a14:compatExt spid="_x0000_s222271"/>
                </a:ext>
                <a:ext uri="{FF2B5EF4-FFF2-40B4-BE49-F238E27FC236}">
                  <a16:creationId xmlns:a16="http://schemas.microsoft.com/office/drawing/2014/main" id="{00000000-0008-0000-0D00-00003F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2272" name="Button 64" hidden="1">
              <a:extLst>
                <a:ext uri="{63B3BB69-23CF-44E3-9099-C40C66FF867C}">
                  <a14:compatExt spid="_x0000_s222272"/>
                </a:ext>
                <a:ext uri="{FF2B5EF4-FFF2-40B4-BE49-F238E27FC236}">
                  <a16:creationId xmlns:a16="http://schemas.microsoft.com/office/drawing/2014/main" id="{00000000-0008-0000-0D00-000040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2273" name="Button 65" hidden="1">
              <a:extLst>
                <a:ext uri="{63B3BB69-23CF-44E3-9099-C40C66FF867C}">
                  <a14:compatExt spid="_x0000_s222273"/>
                </a:ext>
                <a:ext uri="{FF2B5EF4-FFF2-40B4-BE49-F238E27FC236}">
                  <a16:creationId xmlns:a16="http://schemas.microsoft.com/office/drawing/2014/main" id="{00000000-0008-0000-0D00-000041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2274" name="Button 66" hidden="1">
              <a:extLst>
                <a:ext uri="{63B3BB69-23CF-44E3-9099-C40C66FF867C}">
                  <a14:compatExt spid="_x0000_s222274"/>
                </a:ext>
                <a:ext uri="{FF2B5EF4-FFF2-40B4-BE49-F238E27FC236}">
                  <a16:creationId xmlns:a16="http://schemas.microsoft.com/office/drawing/2014/main" id="{00000000-0008-0000-0D00-000042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2275" name="Button 67" hidden="1">
              <a:extLst>
                <a:ext uri="{63B3BB69-23CF-44E3-9099-C40C66FF867C}">
                  <a14:compatExt spid="_x0000_s222275"/>
                </a:ext>
                <a:ext uri="{FF2B5EF4-FFF2-40B4-BE49-F238E27FC236}">
                  <a16:creationId xmlns:a16="http://schemas.microsoft.com/office/drawing/2014/main" id="{00000000-0008-0000-0D00-000043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22276" name="Button 68" hidden="1">
              <a:extLst>
                <a:ext uri="{63B3BB69-23CF-44E3-9099-C40C66FF867C}">
                  <a14:compatExt spid="_x0000_s222276"/>
                </a:ext>
                <a:ext uri="{FF2B5EF4-FFF2-40B4-BE49-F238E27FC236}">
                  <a16:creationId xmlns:a16="http://schemas.microsoft.com/office/drawing/2014/main" id="{00000000-0008-0000-0D00-000044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22277" name="Button 69" hidden="1">
              <a:extLst>
                <a:ext uri="{63B3BB69-23CF-44E3-9099-C40C66FF867C}">
                  <a14:compatExt spid="_x0000_s222277"/>
                </a:ext>
                <a:ext uri="{FF2B5EF4-FFF2-40B4-BE49-F238E27FC236}">
                  <a16:creationId xmlns:a16="http://schemas.microsoft.com/office/drawing/2014/main" id="{00000000-0008-0000-0D00-000045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22278" name="Button 70" hidden="1">
              <a:extLst>
                <a:ext uri="{63B3BB69-23CF-44E3-9099-C40C66FF867C}">
                  <a14:compatExt spid="_x0000_s222278"/>
                </a:ext>
                <a:ext uri="{FF2B5EF4-FFF2-40B4-BE49-F238E27FC236}">
                  <a16:creationId xmlns:a16="http://schemas.microsoft.com/office/drawing/2014/main" id="{00000000-0008-0000-0D00-000046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22279" name="Button 71" hidden="1">
              <a:extLst>
                <a:ext uri="{63B3BB69-23CF-44E3-9099-C40C66FF867C}">
                  <a14:compatExt spid="_x0000_s222279"/>
                </a:ext>
                <a:ext uri="{FF2B5EF4-FFF2-40B4-BE49-F238E27FC236}">
                  <a16:creationId xmlns:a16="http://schemas.microsoft.com/office/drawing/2014/main" id="{00000000-0008-0000-0D00-000047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22280" name="Button 72" hidden="1">
              <a:extLst>
                <a:ext uri="{63B3BB69-23CF-44E3-9099-C40C66FF867C}">
                  <a14:compatExt spid="_x0000_s222280"/>
                </a:ext>
                <a:ext uri="{FF2B5EF4-FFF2-40B4-BE49-F238E27FC236}">
                  <a16:creationId xmlns:a16="http://schemas.microsoft.com/office/drawing/2014/main" id="{00000000-0008-0000-0D00-000048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22281" name="Button 73" hidden="1">
              <a:extLst>
                <a:ext uri="{63B3BB69-23CF-44E3-9099-C40C66FF867C}">
                  <a14:compatExt spid="_x0000_s222281"/>
                </a:ext>
                <a:ext uri="{FF2B5EF4-FFF2-40B4-BE49-F238E27FC236}">
                  <a16:creationId xmlns:a16="http://schemas.microsoft.com/office/drawing/2014/main" id="{00000000-0008-0000-0D00-000049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22282" name="Button 74" hidden="1">
              <a:extLst>
                <a:ext uri="{63B3BB69-23CF-44E3-9099-C40C66FF867C}">
                  <a14:compatExt spid="_x0000_s222282"/>
                </a:ext>
                <a:ext uri="{FF2B5EF4-FFF2-40B4-BE49-F238E27FC236}">
                  <a16:creationId xmlns:a16="http://schemas.microsoft.com/office/drawing/2014/main" id="{00000000-0008-0000-0D00-00004A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22283" name="Button 75" hidden="1">
              <a:extLst>
                <a:ext uri="{63B3BB69-23CF-44E3-9099-C40C66FF867C}">
                  <a14:compatExt spid="_x0000_s222283"/>
                </a:ext>
                <a:ext uri="{FF2B5EF4-FFF2-40B4-BE49-F238E27FC236}">
                  <a16:creationId xmlns:a16="http://schemas.microsoft.com/office/drawing/2014/main" id="{00000000-0008-0000-0D00-00004B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2284" name="Button 76" hidden="1">
              <a:extLst>
                <a:ext uri="{63B3BB69-23CF-44E3-9099-C40C66FF867C}">
                  <a14:compatExt spid="_x0000_s222284"/>
                </a:ext>
                <a:ext uri="{FF2B5EF4-FFF2-40B4-BE49-F238E27FC236}">
                  <a16:creationId xmlns:a16="http://schemas.microsoft.com/office/drawing/2014/main" id="{00000000-0008-0000-0D00-00004C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2285" name="Button 77" hidden="1">
              <a:extLst>
                <a:ext uri="{63B3BB69-23CF-44E3-9099-C40C66FF867C}">
                  <a14:compatExt spid="_x0000_s222285"/>
                </a:ext>
                <a:ext uri="{FF2B5EF4-FFF2-40B4-BE49-F238E27FC236}">
                  <a16:creationId xmlns:a16="http://schemas.microsoft.com/office/drawing/2014/main" id="{00000000-0008-0000-0D00-00004D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2286" name="Button 78" hidden="1">
              <a:extLst>
                <a:ext uri="{63B3BB69-23CF-44E3-9099-C40C66FF867C}">
                  <a14:compatExt spid="_x0000_s222286"/>
                </a:ext>
                <a:ext uri="{FF2B5EF4-FFF2-40B4-BE49-F238E27FC236}">
                  <a16:creationId xmlns:a16="http://schemas.microsoft.com/office/drawing/2014/main" id="{00000000-0008-0000-0D00-00004E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2287" name="Button 79" hidden="1">
              <a:extLst>
                <a:ext uri="{63B3BB69-23CF-44E3-9099-C40C66FF867C}">
                  <a14:compatExt spid="_x0000_s222287"/>
                </a:ext>
                <a:ext uri="{FF2B5EF4-FFF2-40B4-BE49-F238E27FC236}">
                  <a16:creationId xmlns:a16="http://schemas.microsoft.com/office/drawing/2014/main" id="{00000000-0008-0000-0D00-00004F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2288" name="Button 80" hidden="1">
              <a:extLst>
                <a:ext uri="{63B3BB69-23CF-44E3-9099-C40C66FF867C}">
                  <a14:compatExt spid="_x0000_s222288"/>
                </a:ext>
                <a:ext uri="{FF2B5EF4-FFF2-40B4-BE49-F238E27FC236}">
                  <a16:creationId xmlns:a16="http://schemas.microsoft.com/office/drawing/2014/main" id="{00000000-0008-0000-0D00-000050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2289" name="Button 81" hidden="1">
              <a:extLst>
                <a:ext uri="{63B3BB69-23CF-44E3-9099-C40C66FF867C}">
                  <a14:compatExt spid="_x0000_s222289"/>
                </a:ext>
                <a:ext uri="{FF2B5EF4-FFF2-40B4-BE49-F238E27FC236}">
                  <a16:creationId xmlns:a16="http://schemas.microsoft.com/office/drawing/2014/main" id="{00000000-0008-0000-0D00-000051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2290" name="Button 82" hidden="1">
              <a:extLst>
                <a:ext uri="{63B3BB69-23CF-44E3-9099-C40C66FF867C}">
                  <a14:compatExt spid="_x0000_s222290"/>
                </a:ext>
                <a:ext uri="{FF2B5EF4-FFF2-40B4-BE49-F238E27FC236}">
                  <a16:creationId xmlns:a16="http://schemas.microsoft.com/office/drawing/2014/main" id="{00000000-0008-0000-0D00-000052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2291" name="Button 83" hidden="1">
              <a:extLst>
                <a:ext uri="{63B3BB69-23CF-44E3-9099-C40C66FF867C}">
                  <a14:compatExt spid="_x0000_s222291"/>
                </a:ext>
                <a:ext uri="{FF2B5EF4-FFF2-40B4-BE49-F238E27FC236}">
                  <a16:creationId xmlns:a16="http://schemas.microsoft.com/office/drawing/2014/main" id="{00000000-0008-0000-0D00-000053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22292" name="Button 84" hidden="1">
              <a:extLst>
                <a:ext uri="{63B3BB69-23CF-44E3-9099-C40C66FF867C}">
                  <a14:compatExt spid="_x0000_s222292"/>
                </a:ext>
                <a:ext uri="{FF2B5EF4-FFF2-40B4-BE49-F238E27FC236}">
                  <a16:creationId xmlns:a16="http://schemas.microsoft.com/office/drawing/2014/main" id="{00000000-0008-0000-0D00-000054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22293" name="Button 85" hidden="1">
              <a:extLst>
                <a:ext uri="{63B3BB69-23CF-44E3-9099-C40C66FF867C}">
                  <a14:compatExt spid="_x0000_s222293"/>
                </a:ext>
                <a:ext uri="{FF2B5EF4-FFF2-40B4-BE49-F238E27FC236}">
                  <a16:creationId xmlns:a16="http://schemas.microsoft.com/office/drawing/2014/main" id="{00000000-0008-0000-0D00-000055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22294" name="Button 86" hidden="1">
              <a:extLst>
                <a:ext uri="{63B3BB69-23CF-44E3-9099-C40C66FF867C}">
                  <a14:compatExt spid="_x0000_s222294"/>
                </a:ext>
                <a:ext uri="{FF2B5EF4-FFF2-40B4-BE49-F238E27FC236}">
                  <a16:creationId xmlns:a16="http://schemas.microsoft.com/office/drawing/2014/main" id="{00000000-0008-0000-0D00-000056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22295" name="Button 87" hidden="1">
              <a:extLst>
                <a:ext uri="{63B3BB69-23CF-44E3-9099-C40C66FF867C}">
                  <a14:compatExt spid="_x0000_s222295"/>
                </a:ext>
                <a:ext uri="{FF2B5EF4-FFF2-40B4-BE49-F238E27FC236}">
                  <a16:creationId xmlns:a16="http://schemas.microsoft.com/office/drawing/2014/main" id="{00000000-0008-0000-0D00-000057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2296" name="Button 88" hidden="1">
              <a:extLst>
                <a:ext uri="{63B3BB69-23CF-44E3-9099-C40C66FF867C}">
                  <a14:compatExt spid="_x0000_s222296"/>
                </a:ext>
                <a:ext uri="{FF2B5EF4-FFF2-40B4-BE49-F238E27FC236}">
                  <a16:creationId xmlns:a16="http://schemas.microsoft.com/office/drawing/2014/main" id="{00000000-0008-0000-0D00-000058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2297" name="Button 89" hidden="1">
              <a:extLst>
                <a:ext uri="{63B3BB69-23CF-44E3-9099-C40C66FF867C}">
                  <a14:compatExt spid="_x0000_s222297"/>
                </a:ext>
                <a:ext uri="{FF2B5EF4-FFF2-40B4-BE49-F238E27FC236}">
                  <a16:creationId xmlns:a16="http://schemas.microsoft.com/office/drawing/2014/main" id="{00000000-0008-0000-0D00-000059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2298" name="Button 90" hidden="1">
              <a:extLst>
                <a:ext uri="{63B3BB69-23CF-44E3-9099-C40C66FF867C}">
                  <a14:compatExt spid="_x0000_s222298"/>
                </a:ext>
                <a:ext uri="{FF2B5EF4-FFF2-40B4-BE49-F238E27FC236}">
                  <a16:creationId xmlns:a16="http://schemas.microsoft.com/office/drawing/2014/main" id="{00000000-0008-0000-0D00-00005A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2299" name="Button 91" hidden="1">
              <a:extLst>
                <a:ext uri="{63B3BB69-23CF-44E3-9099-C40C66FF867C}">
                  <a14:compatExt spid="_x0000_s222299"/>
                </a:ext>
                <a:ext uri="{FF2B5EF4-FFF2-40B4-BE49-F238E27FC236}">
                  <a16:creationId xmlns:a16="http://schemas.microsoft.com/office/drawing/2014/main" id="{00000000-0008-0000-0D00-00005B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2300" name="Button 92" hidden="1">
              <a:extLst>
                <a:ext uri="{63B3BB69-23CF-44E3-9099-C40C66FF867C}">
                  <a14:compatExt spid="_x0000_s222300"/>
                </a:ext>
                <a:ext uri="{FF2B5EF4-FFF2-40B4-BE49-F238E27FC236}">
                  <a16:creationId xmlns:a16="http://schemas.microsoft.com/office/drawing/2014/main" id="{00000000-0008-0000-0D00-00005C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2301" name="Button 93" hidden="1">
              <a:extLst>
                <a:ext uri="{63B3BB69-23CF-44E3-9099-C40C66FF867C}">
                  <a14:compatExt spid="_x0000_s222301"/>
                </a:ext>
                <a:ext uri="{FF2B5EF4-FFF2-40B4-BE49-F238E27FC236}">
                  <a16:creationId xmlns:a16="http://schemas.microsoft.com/office/drawing/2014/main" id="{00000000-0008-0000-0D00-00005D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2302" name="Button 94" hidden="1">
              <a:extLst>
                <a:ext uri="{63B3BB69-23CF-44E3-9099-C40C66FF867C}">
                  <a14:compatExt spid="_x0000_s222302"/>
                </a:ext>
                <a:ext uri="{FF2B5EF4-FFF2-40B4-BE49-F238E27FC236}">
                  <a16:creationId xmlns:a16="http://schemas.microsoft.com/office/drawing/2014/main" id="{00000000-0008-0000-0D00-00005E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2303" name="Button 95" hidden="1">
              <a:extLst>
                <a:ext uri="{63B3BB69-23CF-44E3-9099-C40C66FF867C}">
                  <a14:compatExt spid="_x0000_s222303"/>
                </a:ext>
                <a:ext uri="{FF2B5EF4-FFF2-40B4-BE49-F238E27FC236}">
                  <a16:creationId xmlns:a16="http://schemas.microsoft.com/office/drawing/2014/main" id="{00000000-0008-0000-0D00-00005F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2304" name="Button 96" hidden="1">
              <a:extLst>
                <a:ext uri="{63B3BB69-23CF-44E3-9099-C40C66FF867C}">
                  <a14:compatExt spid="_x0000_s222304"/>
                </a:ext>
                <a:ext uri="{FF2B5EF4-FFF2-40B4-BE49-F238E27FC236}">
                  <a16:creationId xmlns:a16="http://schemas.microsoft.com/office/drawing/2014/main" id="{00000000-0008-0000-0D00-000060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2305" name="Button 97" hidden="1">
              <a:extLst>
                <a:ext uri="{63B3BB69-23CF-44E3-9099-C40C66FF867C}">
                  <a14:compatExt spid="_x0000_s222305"/>
                </a:ext>
                <a:ext uri="{FF2B5EF4-FFF2-40B4-BE49-F238E27FC236}">
                  <a16:creationId xmlns:a16="http://schemas.microsoft.com/office/drawing/2014/main" id="{00000000-0008-0000-0D00-000061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2306" name="Button 98" hidden="1">
              <a:extLst>
                <a:ext uri="{63B3BB69-23CF-44E3-9099-C40C66FF867C}">
                  <a14:compatExt spid="_x0000_s222306"/>
                </a:ext>
                <a:ext uri="{FF2B5EF4-FFF2-40B4-BE49-F238E27FC236}">
                  <a16:creationId xmlns:a16="http://schemas.microsoft.com/office/drawing/2014/main" id="{00000000-0008-0000-0D00-000062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2307" name="Button 99" hidden="1">
              <a:extLst>
                <a:ext uri="{63B3BB69-23CF-44E3-9099-C40C66FF867C}">
                  <a14:compatExt spid="_x0000_s222307"/>
                </a:ext>
                <a:ext uri="{FF2B5EF4-FFF2-40B4-BE49-F238E27FC236}">
                  <a16:creationId xmlns:a16="http://schemas.microsoft.com/office/drawing/2014/main" id="{00000000-0008-0000-0D00-000063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22308" name="Button 100" hidden="1">
              <a:extLst>
                <a:ext uri="{63B3BB69-23CF-44E3-9099-C40C66FF867C}">
                  <a14:compatExt spid="_x0000_s222308"/>
                </a:ext>
                <a:ext uri="{FF2B5EF4-FFF2-40B4-BE49-F238E27FC236}">
                  <a16:creationId xmlns:a16="http://schemas.microsoft.com/office/drawing/2014/main" id="{00000000-0008-0000-0D00-000064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22309" name="Button 101" hidden="1">
              <a:extLst>
                <a:ext uri="{63B3BB69-23CF-44E3-9099-C40C66FF867C}">
                  <a14:compatExt spid="_x0000_s222309"/>
                </a:ext>
                <a:ext uri="{FF2B5EF4-FFF2-40B4-BE49-F238E27FC236}">
                  <a16:creationId xmlns:a16="http://schemas.microsoft.com/office/drawing/2014/main" id="{00000000-0008-0000-0D00-000065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22310" name="Button 102" hidden="1">
              <a:extLst>
                <a:ext uri="{63B3BB69-23CF-44E3-9099-C40C66FF867C}">
                  <a14:compatExt spid="_x0000_s222310"/>
                </a:ext>
                <a:ext uri="{FF2B5EF4-FFF2-40B4-BE49-F238E27FC236}">
                  <a16:creationId xmlns:a16="http://schemas.microsoft.com/office/drawing/2014/main" id="{00000000-0008-0000-0D00-000066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22311" name="Button 103" hidden="1">
              <a:extLst>
                <a:ext uri="{63B3BB69-23CF-44E3-9099-C40C66FF867C}">
                  <a14:compatExt spid="_x0000_s222311"/>
                </a:ext>
                <a:ext uri="{FF2B5EF4-FFF2-40B4-BE49-F238E27FC236}">
                  <a16:creationId xmlns:a16="http://schemas.microsoft.com/office/drawing/2014/main" id="{00000000-0008-0000-0D00-000067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2312" name="Button 104" hidden="1">
              <a:extLst>
                <a:ext uri="{63B3BB69-23CF-44E3-9099-C40C66FF867C}">
                  <a14:compatExt spid="_x0000_s222312"/>
                </a:ext>
                <a:ext uri="{FF2B5EF4-FFF2-40B4-BE49-F238E27FC236}">
                  <a16:creationId xmlns:a16="http://schemas.microsoft.com/office/drawing/2014/main" id="{00000000-0008-0000-0D00-000068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2313" name="Button 105" hidden="1">
              <a:extLst>
                <a:ext uri="{63B3BB69-23CF-44E3-9099-C40C66FF867C}">
                  <a14:compatExt spid="_x0000_s222313"/>
                </a:ext>
                <a:ext uri="{FF2B5EF4-FFF2-40B4-BE49-F238E27FC236}">
                  <a16:creationId xmlns:a16="http://schemas.microsoft.com/office/drawing/2014/main" id="{00000000-0008-0000-0D00-000069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2314" name="Button 106" hidden="1">
              <a:extLst>
                <a:ext uri="{63B3BB69-23CF-44E3-9099-C40C66FF867C}">
                  <a14:compatExt spid="_x0000_s222314"/>
                </a:ext>
                <a:ext uri="{FF2B5EF4-FFF2-40B4-BE49-F238E27FC236}">
                  <a16:creationId xmlns:a16="http://schemas.microsoft.com/office/drawing/2014/main" id="{00000000-0008-0000-0D00-00006A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2315" name="Button 107" hidden="1">
              <a:extLst>
                <a:ext uri="{63B3BB69-23CF-44E3-9099-C40C66FF867C}">
                  <a14:compatExt spid="_x0000_s222315"/>
                </a:ext>
                <a:ext uri="{FF2B5EF4-FFF2-40B4-BE49-F238E27FC236}">
                  <a16:creationId xmlns:a16="http://schemas.microsoft.com/office/drawing/2014/main" id="{00000000-0008-0000-0D00-00006B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2316" name="Button 108" hidden="1">
              <a:extLst>
                <a:ext uri="{63B3BB69-23CF-44E3-9099-C40C66FF867C}">
                  <a14:compatExt spid="_x0000_s222316"/>
                </a:ext>
                <a:ext uri="{FF2B5EF4-FFF2-40B4-BE49-F238E27FC236}">
                  <a16:creationId xmlns:a16="http://schemas.microsoft.com/office/drawing/2014/main" id="{00000000-0008-0000-0D00-00006C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2317" name="Button 109" hidden="1">
              <a:extLst>
                <a:ext uri="{63B3BB69-23CF-44E3-9099-C40C66FF867C}">
                  <a14:compatExt spid="_x0000_s222317"/>
                </a:ext>
                <a:ext uri="{FF2B5EF4-FFF2-40B4-BE49-F238E27FC236}">
                  <a16:creationId xmlns:a16="http://schemas.microsoft.com/office/drawing/2014/main" id="{00000000-0008-0000-0D00-00006D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2318" name="Button 110" hidden="1">
              <a:extLst>
                <a:ext uri="{63B3BB69-23CF-44E3-9099-C40C66FF867C}">
                  <a14:compatExt spid="_x0000_s222318"/>
                </a:ext>
                <a:ext uri="{FF2B5EF4-FFF2-40B4-BE49-F238E27FC236}">
                  <a16:creationId xmlns:a16="http://schemas.microsoft.com/office/drawing/2014/main" id="{00000000-0008-0000-0D00-00006E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2319" name="Button 111" hidden="1">
              <a:extLst>
                <a:ext uri="{63B3BB69-23CF-44E3-9099-C40C66FF867C}">
                  <a14:compatExt spid="_x0000_s222319"/>
                </a:ext>
                <a:ext uri="{FF2B5EF4-FFF2-40B4-BE49-F238E27FC236}">
                  <a16:creationId xmlns:a16="http://schemas.microsoft.com/office/drawing/2014/main" id="{00000000-0008-0000-0D00-00006F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22320" name="Button 112" hidden="1">
              <a:extLst>
                <a:ext uri="{63B3BB69-23CF-44E3-9099-C40C66FF867C}">
                  <a14:compatExt spid="_x0000_s222320"/>
                </a:ext>
                <a:ext uri="{FF2B5EF4-FFF2-40B4-BE49-F238E27FC236}">
                  <a16:creationId xmlns:a16="http://schemas.microsoft.com/office/drawing/2014/main" id="{00000000-0008-0000-0D00-000070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22321" name="Button 113" hidden="1">
              <a:extLst>
                <a:ext uri="{63B3BB69-23CF-44E3-9099-C40C66FF867C}">
                  <a14:compatExt spid="_x0000_s222321"/>
                </a:ext>
                <a:ext uri="{FF2B5EF4-FFF2-40B4-BE49-F238E27FC236}">
                  <a16:creationId xmlns:a16="http://schemas.microsoft.com/office/drawing/2014/main" id="{00000000-0008-0000-0D00-000071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22322" name="Button 114" hidden="1">
              <a:extLst>
                <a:ext uri="{63B3BB69-23CF-44E3-9099-C40C66FF867C}">
                  <a14:compatExt spid="_x0000_s222322"/>
                </a:ext>
                <a:ext uri="{FF2B5EF4-FFF2-40B4-BE49-F238E27FC236}">
                  <a16:creationId xmlns:a16="http://schemas.microsoft.com/office/drawing/2014/main" id="{00000000-0008-0000-0D00-000072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22323" name="Button 115" hidden="1">
              <a:extLst>
                <a:ext uri="{63B3BB69-23CF-44E3-9099-C40C66FF867C}">
                  <a14:compatExt spid="_x0000_s222323"/>
                </a:ext>
                <a:ext uri="{FF2B5EF4-FFF2-40B4-BE49-F238E27FC236}">
                  <a16:creationId xmlns:a16="http://schemas.microsoft.com/office/drawing/2014/main" id="{00000000-0008-0000-0D00-000073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222324" name="Button 116" hidden="1">
              <a:extLst>
                <a:ext uri="{63B3BB69-23CF-44E3-9099-C40C66FF867C}">
                  <a14:compatExt spid="_x0000_s222324"/>
                </a:ext>
                <a:ext uri="{FF2B5EF4-FFF2-40B4-BE49-F238E27FC236}">
                  <a16:creationId xmlns:a16="http://schemas.microsoft.com/office/drawing/2014/main" id="{00000000-0008-0000-0D00-000074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22325" name="Button 117" hidden="1">
              <a:extLst>
                <a:ext uri="{63B3BB69-23CF-44E3-9099-C40C66FF867C}">
                  <a14:compatExt spid="_x0000_s222325"/>
                </a:ext>
                <a:ext uri="{FF2B5EF4-FFF2-40B4-BE49-F238E27FC236}">
                  <a16:creationId xmlns:a16="http://schemas.microsoft.com/office/drawing/2014/main" id="{00000000-0008-0000-0D00-000075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22326" name="Button 118" hidden="1">
              <a:extLst>
                <a:ext uri="{63B3BB69-23CF-44E3-9099-C40C66FF867C}">
                  <a14:compatExt spid="_x0000_s222326"/>
                </a:ext>
                <a:ext uri="{FF2B5EF4-FFF2-40B4-BE49-F238E27FC236}">
                  <a16:creationId xmlns:a16="http://schemas.microsoft.com/office/drawing/2014/main" id="{00000000-0008-0000-0D00-000076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22327" name="Button 119" hidden="1">
              <a:extLst>
                <a:ext uri="{63B3BB69-23CF-44E3-9099-C40C66FF867C}">
                  <a14:compatExt spid="_x0000_s222327"/>
                </a:ext>
                <a:ext uri="{FF2B5EF4-FFF2-40B4-BE49-F238E27FC236}">
                  <a16:creationId xmlns:a16="http://schemas.microsoft.com/office/drawing/2014/main" id="{00000000-0008-0000-0D00-000077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22328" name="Button 120" hidden="1">
              <a:extLst>
                <a:ext uri="{63B3BB69-23CF-44E3-9099-C40C66FF867C}">
                  <a14:compatExt spid="_x0000_s222328"/>
                </a:ext>
                <a:ext uri="{FF2B5EF4-FFF2-40B4-BE49-F238E27FC236}">
                  <a16:creationId xmlns:a16="http://schemas.microsoft.com/office/drawing/2014/main" id="{00000000-0008-0000-0D00-000078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2329" name="Button 121" hidden="1">
              <a:extLst>
                <a:ext uri="{63B3BB69-23CF-44E3-9099-C40C66FF867C}">
                  <a14:compatExt spid="_x0000_s222329"/>
                </a:ext>
                <a:ext uri="{FF2B5EF4-FFF2-40B4-BE49-F238E27FC236}">
                  <a16:creationId xmlns:a16="http://schemas.microsoft.com/office/drawing/2014/main" id="{00000000-0008-0000-0D00-000079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2330" name="Button 122" hidden="1">
              <a:extLst>
                <a:ext uri="{63B3BB69-23CF-44E3-9099-C40C66FF867C}">
                  <a14:compatExt spid="_x0000_s222330"/>
                </a:ext>
                <a:ext uri="{FF2B5EF4-FFF2-40B4-BE49-F238E27FC236}">
                  <a16:creationId xmlns:a16="http://schemas.microsoft.com/office/drawing/2014/main" id="{00000000-0008-0000-0D00-00007A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2331" name="Button 123" hidden="1">
              <a:extLst>
                <a:ext uri="{63B3BB69-23CF-44E3-9099-C40C66FF867C}">
                  <a14:compatExt spid="_x0000_s222331"/>
                </a:ext>
                <a:ext uri="{FF2B5EF4-FFF2-40B4-BE49-F238E27FC236}">
                  <a16:creationId xmlns:a16="http://schemas.microsoft.com/office/drawing/2014/main" id="{00000000-0008-0000-0D00-00007B6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223233" name="Button 1" hidden="1">
              <a:extLst>
                <a:ext uri="{63B3BB69-23CF-44E3-9099-C40C66FF867C}">
                  <a14:compatExt spid="_x0000_s223233"/>
                </a:ext>
                <a:ext uri="{FF2B5EF4-FFF2-40B4-BE49-F238E27FC236}">
                  <a16:creationId xmlns:a16="http://schemas.microsoft.com/office/drawing/2014/main" id="{00000000-0008-0000-0E00-000001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279400</xdr:colOff>
          <xdr:row>89</xdr:row>
          <xdr:rowOff>50800</xdr:rowOff>
        </xdr:from>
        <xdr:to>
          <xdr:col>16</xdr:col>
          <xdr:colOff>31750</xdr:colOff>
          <xdr:row>90</xdr:row>
          <xdr:rowOff>88900</xdr:rowOff>
        </xdr:to>
        <xdr:sp macro="" textlink="">
          <xdr:nvSpPr>
            <xdr:cNvPr id="223234" name="Button 2" hidden="1">
              <a:extLst>
                <a:ext uri="{63B3BB69-23CF-44E3-9099-C40C66FF867C}">
                  <a14:compatExt spid="_x0000_s223234"/>
                </a:ext>
                <a:ext uri="{FF2B5EF4-FFF2-40B4-BE49-F238E27FC236}">
                  <a16:creationId xmlns:a16="http://schemas.microsoft.com/office/drawing/2014/main" id="{00000000-0008-0000-0E00-000002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3235" name="Button 3" hidden="1">
              <a:extLst>
                <a:ext uri="{63B3BB69-23CF-44E3-9099-C40C66FF867C}">
                  <a14:compatExt spid="_x0000_s223235"/>
                </a:ext>
                <a:ext uri="{FF2B5EF4-FFF2-40B4-BE49-F238E27FC236}">
                  <a16:creationId xmlns:a16="http://schemas.microsoft.com/office/drawing/2014/main" id="{00000000-0008-0000-0E00-000003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3236" name="Button 4" hidden="1">
              <a:extLst>
                <a:ext uri="{63B3BB69-23CF-44E3-9099-C40C66FF867C}">
                  <a14:compatExt spid="_x0000_s223236"/>
                </a:ext>
                <a:ext uri="{FF2B5EF4-FFF2-40B4-BE49-F238E27FC236}">
                  <a16:creationId xmlns:a16="http://schemas.microsoft.com/office/drawing/2014/main" id="{00000000-0008-0000-0E00-000004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3237" name="Button 5" hidden="1">
              <a:extLst>
                <a:ext uri="{63B3BB69-23CF-44E3-9099-C40C66FF867C}">
                  <a14:compatExt spid="_x0000_s223237"/>
                </a:ext>
                <a:ext uri="{FF2B5EF4-FFF2-40B4-BE49-F238E27FC236}">
                  <a16:creationId xmlns:a16="http://schemas.microsoft.com/office/drawing/2014/main" id="{00000000-0008-0000-0E00-000005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3238" name="Button 6" hidden="1">
              <a:extLst>
                <a:ext uri="{63B3BB69-23CF-44E3-9099-C40C66FF867C}">
                  <a14:compatExt spid="_x0000_s223238"/>
                </a:ext>
                <a:ext uri="{FF2B5EF4-FFF2-40B4-BE49-F238E27FC236}">
                  <a16:creationId xmlns:a16="http://schemas.microsoft.com/office/drawing/2014/main" id="{00000000-0008-0000-0E00-000006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3239" name="Button 7" hidden="1">
              <a:extLst>
                <a:ext uri="{63B3BB69-23CF-44E3-9099-C40C66FF867C}">
                  <a14:compatExt spid="_x0000_s223239"/>
                </a:ext>
                <a:ext uri="{FF2B5EF4-FFF2-40B4-BE49-F238E27FC236}">
                  <a16:creationId xmlns:a16="http://schemas.microsoft.com/office/drawing/2014/main" id="{00000000-0008-0000-0E00-000007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3240" name="Button 8" hidden="1">
              <a:extLst>
                <a:ext uri="{63B3BB69-23CF-44E3-9099-C40C66FF867C}">
                  <a14:compatExt spid="_x0000_s223240"/>
                </a:ext>
                <a:ext uri="{FF2B5EF4-FFF2-40B4-BE49-F238E27FC236}">
                  <a16:creationId xmlns:a16="http://schemas.microsoft.com/office/drawing/2014/main" id="{00000000-0008-0000-0E00-000008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3241" name="Button 9" hidden="1">
              <a:extLst>
                <a:ext uri="{63B3BB69-23CF-44E3-9099-C40C66FF867C}">
                  <a14:compatExt spid="_x0000_s223241"/>
                </a:ext>
                <a:ext uri="{FF2B5EF4-FFF2-40B4-BE49-F238E27FC236}">
                  <a16:creationId xmlns:a16="http://schemas.microsoft.com/office/drawing/2014/main" id="{00000000-0008-0000-0E00-000009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3242" name="Button 10" hidden="1">
              <a:extLst>
                <a:ext uri="{63B3BB69-23CF-44E3-9099-C40C66FF867C}">
                  <a14:compatExt spid="_x0000_s223242"/>
                </a:ext>
                <a:ext uri="{FF2B5EF4-FFF2-40B4-BE49-F238E27FC236}">
                  <a16:creationId xmlns:a16="http://schemas.microsoft.com/office/drawing/2014/main" id="{00000000-0008-0000-0E00-00000A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23243" name="Button 11" hidden="1">
              <a:extLst>
                <a:ext uri="{63B3BB69-23CF-44E3-9099-C40C66FF867C}">
                  <a14:compatExt spid="_x0000_s223243"/>
                </a:ext>
                <a:ext uri="{FF2B5EF4-FFF2-40B4-BE49-F238E27FC236}">
                  <a16:creationId xmlns:a16="http://schemas.microsoft.com/office/drawing/2014/main" id="{00000000-0008-0000-0E00-00000B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23244" name="Button 12" hidden="1">
              <a:extLst>
                <a:ext uri="{63B3BB69-23CF-44E3-9099-C40C66FF867C}">
                  <a14:compatExt spid="_x0000_s223244"/>
                </a:ext>
                <a:ext uri="{FF2B5EF4-FFF2-40B4-BE49-F238E27FC236}">
                  <a16:creationId xmlns:a16="http://schemas.microsoft.com/office/drawing/2014/main" id="{00000000-0008-0000-0E00-00000C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23245" name="Button 13" hidden="1">
              <a:extLst>
                <a:ext uri="{63B3BB69-23CF-44E3-9099-C40C66FF867C}">
                  <a14:compatExt spid="_x0000_s223245"/>
                </a:ext>
                <a:ext uri="{FF2B5EF4-FFF2-40B4-BE49-F238E27FC236}">
                  <a16:creationId xmlns:a16="http://schemas.microsoft.com/office/drawing/2014/main" id="{00000000-0008-0000-0E00-00000D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23246" name="Button 14" hidden="1">
              <a:extLst>
                <a:ext uri="{63B3BB69-23CF-44E3-9099-C40C66FF867C}">
                  <a14:compatExt spid="_x0000_s223246"/>
                </a:ext>
                <a:ext uri="{FF2B5EF4-FFF2-40B4-BE49-F238E27FC236}">
                  <a16:creationId xmlns:a16="http://schemas.microsoft.com/office/drawing/2014/main" id="{00000000-0008-0000-0E00-00000E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23247" name="Button 15" hidden="1">
              <a:extLst>
                <a:ext uri="{63B3BB69-23CF-44E3-9099-C40C66FF867C}">
                  <a14:compatExt spid="_x0000_s223247"/>
                </a:ext>
                <a:ext uri="{FF2B5EF4-FFF2-40B4-BE49-F238E27FC236}">
                  <a16:creationId xmlns:a16="http://schemas.microsoft.com/office/drawing/2014/main" id="{00000000-0008-0000-0E00-00000F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23248" name="Button 16" hidden="1">
              <a:extLst>
                <a:ext uri="{63B3BB69-23CF-44E3-9099-C40C66FF867C}">
                  <a14:compatExt spid="_x0000_s223248"/>
                </a:ext>
                <a:ext uri="{FF2B5EF4-FFF2-40B4-BE49-F238E27FC236}">
                  <a16:creationId xmlns:a16="http://schemas.microsoft.com/office/drawing/2014/main" id="{00000000-0008-0000-0E00-000010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23249" name="Button 17" hidden="1">
              <a:extLst>
                <a:ext uri="{63B3BB69-23CF-44E3-9099-C40C66FF867C}">
                  <a14:compatExt spid="_x0000_s223249"/>
                </a:ext>
                <a:ext uri="{FF2B5EF4-FFF2-40B4-BE49-F238E27FC236}">
                  <a16:creationId xmlns:a16="http://schemas.microsoft.com/office/drawing/2014/main" id="{00000000-0008-0000-0E00-000011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23250" name="Button 18" hidden="1">
              <a:extLst>
                <a:ext uri="{63B3BB69-23CF-44E3-9099-C40C66FF867C}">
                  <a14:compatExt spid="_x0000_s223250"/>
                </a:ext>
                <a:ext uri="{FF2B5EF4-FFF2-40B4-BE49-F238E27FC236}">
                  <a16:creationId xmlns:a16="http://schemas.microsoft.com/office/drawing/2014/main" id="{00000000-0008-0000-0E00-000012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3251" name="Button 19" hidden="1">
              <a:extLst>
                <a:ext uri="{63B3BB69-23CF-44E3-9099-C40C66FF867C}">
                  <a14:compatExt spid="_x0000_s223251"/>
                </a:ext>
                <a:ext uri="{FF2B5EF4-FFF2-40B4-BE49-F238E27FC236}">
                  <a16:creationId xmlns:a16="http://schemas.microsoft.com/office/drawing/2014/main" id="{00000000-0008-0000-0E00-000013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3252" name="Button 20" hidden="1">
              <a:extLst>
                <a:ext uri="{63B3BB69-23CF-44E3-9099-C40C66FF867C}">
                  <a14:compatExt spid="_x0000_s223252"/>
                </a:ext>
                <a:ext uri="{FF2B5EF4-FFF2-40B4-BE49-F238E27FC236}">
                  <a16:creationId xmlns:a16="http://schemas.microsoft.com/office/drawing/2014/main" id="{00000000-0008-0000-0E00-000014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3253" name="Button 21" hidden="1">
              <a:extLst>
                <a:ext uri="{63B3BB69-23CF-44E3-9099-C40C66FF867C}">
                  <a14:compatExt spid="_x0000_s223253"/>
                </a:ext>
                <a:ext uri="{FF2B5EF4-FFF2-40B4-BE49-F238E27FC236}">
                  <a16:creationId xmlns:a16="http://schemas.microsoft.com/office/drawing/2014/main" id="{00000000-0008-0000-0E00-000015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3254" name="Button 22" hidden="1">
              <a:extLst>
                <a:ext uri="{63B3BB69-23CF-44E3-9099-C40C66FF867C}">
                  <a14:compatExt spid="_x0000_s223254"/>
                </a:ext>
                <a:ext uri="{FF2B5EF4-FFF2-40B4-BE49-F238E27FC236}">
                  <a16:creationId xmlns:a16="http://schemas.microsoft.com/office/drawing/2014/main" id="{00000000-0008-0000-0E00-000016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3255" name="Button 23" hidden="1">
              <a:extLst>
                <a:ext uri="{63B3BB69-23CF-44E3-9099-C40C66FF867C}">
                  <a14:compatExt spid="_x0000_s223255"/>
                </a:ext>
                <a:ext uri="{FF2B5EF4-FFF2-40B4-BE49-F238E27FC236}">
                  <a16:creationId xmlns:a16="http://schemas.microsoft.com/office/drawing/2014/main" id="{00000000-0008-0000-0E00-000017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3256" name="Button 24" hidden="1">
              <a:extLst>
                <a:ext uri="{63B3BB69-23CF-44E3-9099-C40C66FF867C}">
                  <a14:compatExt spid="_x0000_s223256"/>
                </a:ext>
                <a:ext uri="{FF2B5EF4-FFF2-40B4-BE49-F238E27FC236}">
                  <a16:creationId xmlns:a16="http://schemas.microsoft.com/office/drawing/2014/main" id="{00000000-0008-0000-0E00-000018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3257" name="Button 25" hidden="1">
              <a:extLst>
                <a:ext uri="{63B3BB69-23CF-44E3-9099-C40C66FF867C}">
                  <a14:compatExt spid="_x0000_s223257"/>
                </a:ext>
                <a:ext uri="{FF2B5EF4-FFF2-40B4-BE49-F238E27FC236}">
                  <a16:creationId xmlns:a16="http://schemas.microsoft.com/office/drawing/2014/main" id="{00000000-0008-0000-0E00-000019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3258" name="Button 26" hidden="1">
              <a:extLst>
                <a:ext uri="{63B3BB69-23CF-44E3-9099-C40C66FF867C}">
                  <a14:compatExt spid="_x0000_s223258"/>
                </a:ext>
                <a:ext uri="{FF2B5EF4-FFF2-40B4-BE49-F238E27FC236}">
                  <a16:creationId xmlns:a16="http://schemas.microsoft.com/office/drawing/2014/main" id="{00000000-0008-0000-0E00-00001A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23259" name="Button 27" hidden="1">
              <a:extLst>
                <a:ext uri="{63B3BB69-23CF-44E3-9099-C40C66FF867C}">
                  <a14:compatExt spid="_x0000_s223259"/>
                </a:ext>
                <a:ext uri="{FF2B5EF4-FFF2-40B4-BE49-F238E27FC236}">
                  <a16:creationId xmlns:a16="http://schemas.microsoft.com/office/drawing/2014/main" id="{00000000-0008-0000-0E00-00001B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23260" name="Button 28" hidden="1">
              <a:extLst>
                <a:ext uri="{63B3BB69-23CF-44E3-9099-C40C66FF867C}">
                  <a14:compatExt spid="_x0000_s223260"/>
                </a:ext>
                <a:ext uri="{FF2B5EF4-FFF2-40B4-BE49-F238E27FC236}">
                  <a16:creationId xmlns:a16="http://schemas.microsoft.com/office/drawing/2014/main" id="{00000000-0008-0000-0E00-00001C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23261" name="Button 29" hidden="1">
              <a:extLst>
                <a:ext uri="{63B3BB69-23CF-44E3-9099-C40C66FF867C}">
                  <a14:compatExt spid="_x0000_s223261"/>
                </a:ext>
                <a:ext uri="{FF2B5EF4-FFF2-40B4-BE49-F238E27FC236}">
                  <a16:creationId xmlns:a16="http://schemas.microsoft.com/office/drawing/2014/main" id="{00000000-0008-0000-0E00-00001D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23262" name="Button 30" hidden="1">
              <a:extLst>
                <a:ext uri="{63B3BB69-23CF-44E3-9099-C40C66FF867C}">
                  <a14:compatExt spid="_x0000_s223262"/>
                </a:ext>
                <a:ext uri="{FF2B5EF4-FFF2-40B4-BE49-F238E27FC236}">
                  <a16:creationId xmlns:a16="http://schemas.microsoft.com/office/drawing/2014/main" id="{00000000-0008-0000-0E00-00001E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3263" name="Button 31" hidden="1">
              <a:extLst>
                <a:ext uri="{63B3BB69-23CF-44E3-9099-C40C66FF867C}">
                  <a14:compatExt spid="_x0000_s223263"/>
                </a:ext>
                <a:ext uri="{FF2B5EF4-FFF2-40B4-BE49-F238E27FC236}">
                  <a16:creationId xmlns:a16="http://schemas.microsoft.com/office/drawing/2014/main" id="{00000000-0008-0000-0E00-00001F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3264" name="Button 32" hidden="1">
              <a:extLst>
                <a:ext uri="{63B3BB69-23CF-44E3-9099-C40C66FF867C}">
                  <a14:compatExt spid="_x0000_s223264"/>
                </a:ext>
                <a:ext uri="{FF2B5EF4-FFF2-40B4-BE49-F238E27FC236}">
                  <a16:creationId xmlns:a16="http://schemas.microsoft.com/office/drawing/2014/main" id="{00000000-0008-0000-0E00-000020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3265" name="Button 33" hidden="1">
              <a:extLst>
                <a:ext uri="{63B3BB69-23CF-44E3-9099-C40C66FF867C}">
                  <a14:compatExt spid="_x0000_s223265"/>
                </a:ext>
                <a:ext uri="{FF2B5EF4-FFF2-40B4-BE49-F238E27FC236}">
                  <a16:creationId xmlns:a16="http://schemas.microsoft.com/office/drawing/2014/main" id="{00000000-0008-0000-0E00-000021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3266" name="Button 34" hidden="1">
              <a:extLst>
                <a:ext uri="{63B3BB69-23CF-44E3-9099-C40C66FF867C}">
                  <a14:compatExt spid="_x0000_s223266"/>
                </a:ext>
                <a:ext uri="{FF2B5EF4-FFF2-40B4-BE49-F238E27FC236}">
                  <a16:creationId xmlns:a16="http://schemas.microsoft.com/office/drawing/2014/main" id="{00000000-0008-0000-0E00-000022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3267" name="Button 35" hidden="1">
              <a:extLst>
                <a:ext uri="{63B3BB69-23CF-44E3-9099-C40C66FF867C}">
                  <a14:compatExt spid="_x0000_s223267"/>
                </a:ext>
                <a:ext uri="{FF2B5EF4-FFF2-40B4-BE49-F238E27FC236}">
                  <a16:creationId xmlns:a16="http://schemas.microsoft.com/office/drawing/2014/main" id="{00000000-0008-0000-0E00-000023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3268" name="Button 36" hidden="1">
              <a:extLst>
                <a:ext uri="{63B3BB69-23CF-44E3-9099-C40C66FF867C}">
                  <a14:compatExt spid="_x0000_s223268"/>
                </a:ext>
                <a:ext uri="{FF2B5EF4-FFF2-40B4-BE49-F238E27FC236}">
                  <a16:creationId xmlns:a16="http://schemas.microsoft.com/office/drawing/2014/main" id="{00000000-0008-0000-0E00-000024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3269" name="Button 37" hidden="1">
              <a:extLst>
                <a:ext uri="{63B3BB69-23CF-44E3-9099-C40C66FF867C}">
                  <a14:compatExt spid="_x0000_s223269"/>
                </a:ext>
                <a:ext uri="{FF2B5EF4-FFF2-40B4-BE49-F238E27FC236}">
                  <a16:creationId xmlns:a16="http://schemas.microsoft.com/office/drawing/2014/main" id="{00000000-0008-0000-0E00-000025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3270" name="Button 38" hidden="1">
              <a:extLst>
                <a:ext uri="{63B3BB69-23CF-44E3-9099-C40C66FF867C}">
                  <a14:compatExt spid="_x0000_s223270"/>
                </a:ext>
                <a:ext uri="{FF2B5EF4-FFF2-40B4-BE49-F238E27FC236}">
                  <a16:creationId xmlns:a16="http://schemas.microsoft.com/office/drawing/2014/main" id="{00000000-0008-0000-0E00-000026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3271" name="Button 39" hidden="1">
              <a:extLst>
                <a:ext uri="{63B3BB69-23CF-44E3-9099-C40C66FF867C}">
                  <a14:compatExt spid="_x0000_s223271"/>
                </a:ext>
                <a:ext uri="{FF2B5EF4-FFF2-40B4-BE49-F238E27FC236}">
                  <a16:creationId xmlns:a16="http://schemas.microsoft.com/office/drawing/2014/main" id="{00000000-0008-0000-0E00-000027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3272" name="Button 40" hidden="1">
              <a:extLst>
                <a:ext uri="{63B3BB69-23CF-44E3-9099-C40C66FF867C}">
                  <a14:compatExt spid="_x0000_s223272"/>
                </a:ext>
                <a:ext uri="{FF2B5EF4-FFF2-40B4-BE49-F238E27FC236}">
                  <a16:creationId xmlns:a16="http://schemas.microsoft.com/office/drawing/2014/main" id="{00000000-0008-0000-0E00-000028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3273" name="Button 41" hidden="1">
              <a:extLst>
                <a:ext uri="{63B3BB69-23CF-44E3-9099-C40C66FF867C}">
                  <a14:compatExt spid="_x0000_s223273"/>
                </a:ext>
                <a:ext uri="{FF2B5EF4-FFF2-40B4-BE49-F238E27FC236}">
                  <a16:creationId xmlns:a16="http://schemas.microsoft.com/office/drawing/2014/main" id="{00000000-0008-0000-0E00-000029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3274" name="Button 42" hidden="1">
              <a:extLst>
                <a:ext uri="{63B3BB69-23CF-44E3-9099-C40C66FF867C}">
                  <a14:compatExt spid="_x0000_s223274"/>
                </a:ext>
                <a:ext uri="{FF2B5EF4-FFF2-40B4-BE49-F238E27FC236}">
                  <a16:creationId xmlns:a16="http://schemas.microsoft.com/office/drawing/2014/main" id="{00000000-0008-0000-0E00-00002A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23275" name="Button 43" hidden="1">
              <a:extLst>
                <a:ext uri="{63B3BB69-23CF-44E3-9099-C40C66FF867C}">
                  <a14:compatExt spid="_x0000_s223275"/>
                </a:ext>
                <a:ext uri="{FF2B5EF4-FFF2-40B4-BE49-F238E27FC236}">
                  <a16:creationId xmlns:a16="http://schemas.microsoft.com/office/drawing/2014/main" id="{00000000-0008-0000-0E00-00002B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23276" name="Button 44" hidden="1">
              <a:extLst>
                <a:ext uri="{63B3BB69-23CF-44E3-9099-C40C66FF867C}">
                  <a14:compatExt spid="_x0000_s223276"/>
                </a:ext>
                <a:ext uri="{FF2B5EF4-FFF2-40B4-BE49-F238E27FC236}">
                  <a16:creationId xmlns:a16="http://schemas.microsoft.com/office/drawing/2014/main" id="{00000000-0008-0000-0E00-00002C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23277" name="Button 45" hidden="1">
              <a:extLst>
                <a:ext uri="{63B3BB69-23CF-44E3-9099-C40C66FF867C}">
                  <a14:compatExt spid="_x0000_s223277"/>
                </a:ext>
                <a:ext uri="{FF2B5EF4-FFF2-40B4-BE49-F238E27FC236}">
                  <a16:creationId xmlns:a16="http://schemas.microsoft.com/office/drawing/2014/main" id="{00000000-0008-0000-0E00-00002D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23278" name="Button 46" hidden="1">
              <a:extLst>
                <a:ext uri="{63B3BB69-23CF-44E3-9099-C40C66FF867C}">
                  <a14:compatExt spid="_x0000_s223278"/>
                </a:ext>
                <a:ext uri="{FF2B5EF4-FFF2-40B4-BE49-F238E27FC236}">
                  <a16:creationId xmlns:a16="http://schemas.microsoft.com/office/drawing/2014/main" id="{00000000-0008-0000-0E00-00002E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3279" name="Button 47" hidden="1">
              <a:extLst>
                <a:ext uri="{63B3BB69-23CF-44E3-9099-C40C66FF867C}">
                  <a14:compatExt spid="_x0000_s223279"/>
                </a:ext>
                <a:ext uri="{FF2B5EF4-FFF2-40B4-BE49-F238E27FC236}">
                  <a16:creationId xmlns:a16="http://schemas.microsoft.com/office/drawing/2014/main" id="{00000000-0008-0000-0E00-00002F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3280" name="Button 48" hidden="1">
              <a:extLst>
                <a:ext uri="{63B3BB69-23CF-44E3-9099-C40C66FF867C}">
                  <a14:compatExt spid="_x0000_s223280"/>
                </a:ext>
                <a:ext uri="{FF2B5EF4-FFF2-40B4-BE49-F238E27FC236}">
                  <a16:creationId xmlns:a16="http://schemas.microsoft.com/office/drawing/2014/main" id="{00000000-0008-0000-0E00-000030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3281" name="Button 49" hidden="1">
              <a:extLst>
                <a:ext uri="{63B3BB69-23CF-44E3-9099-C40C66FF867C}">
                  <a14:compatExt spid="_x0000_s223281"/>
                </a:ext>
                <a:ext uri="{FF2B5EF4-FFF2-40B4-BE49-F238E27FC236}">
                  <a16:creationId xmlns:a16="http://schemas.microsoft.com/office/drawing/2014/main" id="{00000000-0008-0000-0E00-000031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3282" name="Button 50" hidden="1">
              <a:extLst>
                <a:ext uri="{63B3BB69-23CF-44E3-9099-C40C66FF867C}">
                  <a14:compatExt spid="_x0000_s223282"/>
                </a:ext>
                <a:ext uri="{FF2B5EF4-FFF2-40B4-BE49-F238E27FC236}">
                  <a16:creationId xmlns:a16="http://schemas.microsoft.com/office/drawing/2014/main" id="{00000000-0008-0000-0E00-000032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3283" name="Button 51" hidden="1">
              <a:extLst>
                <a:ext uri="{63B3BB69-23CF-44E3-9099-C40C66FF867C}">
                  <a14:compatExt spid="_x0000_s223283"/>
                </a:ext>
                <a:ext uri="{FF2B5EF4-FFF2-40B4-BE49-F238E27FC236}">
                  <a16:creationId xmlns:a16="http://schemas.microsoft.com/office/drawing/2014/main" id="{00000000-0008-0000-0E00-000033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3284" name="Button 52" hidden="1">
              <a:extLst>
                <a:ext uri="{63B3BB69-23CF-44E3-9099-C40C66FF867C}">
                  <a14:compatExt spid="_x0000_s223284"/>
                </a:ext>
                <a:ext uri="{FF2B5EF4-FFF2-40B4-BE49-F238E27FC236}">
                  <a16:creationId xmlns:a16="http://schemas.microsoft.com/office/drawing/2014/main" id="{00000000-0008-0000-0E00-000034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3285" name="Button 53" hidden="1">
              <a:extLst>
                <a:ext uri="{63B3BB69-23CF-44E3-9099-C40C66FF867C}">
                  <a14:compatExt spid="_x0000_s223285"/>
                </a:ext>
                <a:ext uri="{FF2B5EF4-FFF2-40B4-BE49-F238E27FC236}">
                  <a16:creationId xmlns:a16="http://schemas.microsoft.com/office/drawing/2014/main" id="{00000000-0008-0000-0E00-000035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3286" name="Button 54" hidden="1">
              <a:extLst>
                <a:ext uri="{63B3BB69-23CF-44E3-9099-C40C66FF867C}">
                  <a14:compatExt spid="_x0000_s223286"/>
                </a:ext>
                <a:ext uri="{FF2B5EF4-FFF2-40B4-BE49-F238E27FC236}">
                  <a16:creationId xmlns:a16="http://schemas.microsoft.com/office/drawing/2014/main" id="{00000000-0008-0000-0E00-000036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23287" name="Button 55" hidden="1">
              <a:extLst>
                <a:ext uri="{63B3BB69-23CF-44E3-9099-C40C66FF867C}">
                  <a14:compatExt spid="_x0000_s223287"/>
                </a:ext>
                <a:ext uri="{FF2B5EF4-FFF2-40B4-BE49-F238E27FC236}">
                  <a16:creationId xmlns:a16="http://schemas.microsoft.com/office/drawing/2014/main" id="{00000000-0008-0000-0E00-000037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23288" name="Button 56" hidden="1">
              <a:extLst>
                <a:ext uri="{63B3BB69-23CF-44E3-9099-C40C66FF867C}">
                  <a14:compatExt spid="_x0000_s223288"/>
                </a:ext>
                <a:ext uri="{FF2B5EF4-FFF2-40B4-BE49-F238E27FC236}">
                  <a16:creationId xmlns:a16="http://schemas.microsoft.com/office/drawing/2014/main" id="{00000000-0008-0000-0E00-000038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23289" name="Button 57" hidden="1">
              <a:extLst>
                <a:ext uri="{63B3BB69-23CF-44E3-9099-C40C66FF867C}">
                  <a14:compatExt spid="_x0000_s223289"/>
                </a:ext>
                <a:ext uri="{FF2B5EF4-FFF2-40B4-BE49-F238E27FC236}">
                  <a16:creationId xmlns:a16="http://schemas.microsoft.com/office/drawing/2014/main" id="{00000000-0008-0000-0E00-000039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23290" name="Button 58" hidden="1">
              <a:extLst>
                <a:ext uri="{63B3BB69-23CF-44E3-9099-C40C66FF867C}">
                  <a14:compatExt spid="_x0000_s223290"/>
                </a:ext>
                <a:ext uri="{FF2B5EF4-FFF2-40B4-BE49-F238E27FC236}">
                  <a16:creationId xmlns:a16="http://schemas.microsoft.com/office/drawing/2014/main" id="{00000000-0008-0000-0E00-00003A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223291" name="Button 59" hidden="1">
              <a:extLst>
                <a:ext uri="{63B3BB69-23CF-44E3-9099-C40C66FF867C}">
                  <a14:compatExt spid="_x0000_s223291"/>
                </a:ext>
                <a:ext uri="{FF2B5EF4-FFF2-40B4-BE49-F238E27FC236}">
                  <a16:creationId xmlns:a16="http://schemas.microsoft.com/office/drawing/2014/main" id="{00000000-0008-0000-0E00-00003B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3292" name="Button 60" hidden="1">
              <a:extLst>
                <a:ext uri="{63B3BB69-23CF-44E3-9099-C40C66FF867C}">
                  <a14:compatExt spid="_x0000_s223292"/>
                </a:ext>
                <a:ext uri="{FF2B5EF4-FFF2-40B4-BE49-F238E27FC236}">
                  <a16:creationId xmlns:a16="http://schemas.microsoft.com/office/drawing/2014/main" id="{00000000-0008-0000-0E00-00003C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3293" name="Button 61" hidden="1">
              <a:extLst>
                <a:ext uri="{63B3BB69-23CF-44E3-9099-C40C66FF867C}">
                  <a14:compatExt spid="_x0000_s223293"/>
                </a:ext>
                <a:ext uri="{FF2B5EF4-FFF2-40B4-BE49-F238E27FC236}">
                  <a16:creationId xmlns:a16="http://schemas.microsoft.com/office/drawing/2014/main" id="{00000000-0008-0000-0E00-00003D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3294" name="Button 62" hidden="1">
              <a:extLst>
                <a:ext uri="{63B3BB69-23CF-44E3-9099-C40C66FF867C}">
                  <a14:compatExt spid="_x0000_s223294"/>
                </a:ext>
                <a:ext uri="{FF2B5EF4-FFF2-40B4-BE49-F238E27FC236}">
                  <a16:creationId xmlns:a16="http://schemas.microsoft.com/office/drawing/2014/main" id="{00000000-0008-0000-0E00-00003E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3295" name="Button 63" hidden="1">
              <a:extLst>
                <a:ext uri="{63B3BB69-23CF-44E3-9099-C40C66FF867C}">
                  <a14:compatExt spid="_x0000_s223295"/>
                </a:ext>
                <a:ext uri="{FF2B5EF4-FFF2-40B4-BE49-F238E27FC236}">
                  <a16:creationId xmlns:a16="http://schemas.microsoft.com/office/drawing/2014/main" id="{00000000-0008-0000-0E00-00003F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3296" name="Button 64" hidden="1">
              <a:extLst>
                <a:ext uri="{63B3BB69-23CF-44E3-9099-C40C66FF867C}">
                  <a14:compatExt spid="_x0000_s223296"/>
                </a:ext>
                <a:ext uri="{FF2B5EF4-FFF2-40B4-BE49-F238E27FC236}">
                  <a16:creationId xmlns:a16="http://schemas.microsoft.com/office/drawing/2014/main" id="{00000000-0008-0000-0E00-000040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3297" name="Button 65" hidden="1">
              <a:extLst>
                <a:ext uri="{63B3BB69-23CF-44E3-9099-C40C66FF867C}">
                  <a14:compatExt spid="_x0000_s223297"/>
                </a:ext>
                <a:ext uri="{FF2B5EF4-FFF2-40B4-BE49-F238E27FC236}">
                  <a16:creationId xmlns:a16="http://schemas.microsoft.com/office/drawing/2014/main" id="{00000000-0008-0000-0E00-000041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3298" name="Button 66" hidden="1">
              <a:extLst>
                <a:ext uri="{63B3BB69-23CF-44E3-9099-C40C66FF867C}">
                  <a14:compatExt spid="_x0000_s223298"/>
                </a:ext>
                <a:ext uri="{FF2B5EF4-FFF2-40B4-BE49-F238E27FC236}">
                  <a16:creationId xmlns:a16="http://schemas.microsoft.com/office/drawing/2014/main" id="{00000000-0008-0000-0E00-000042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3299" name="Button 67" hidden="1">
              <a:extLst>
                <a:ext uri="{63B3BB69-23CF-44E3-9099-C40C66FF867C}">
                  <a14:compatExt spid="_x0000_s223299"/>
                </a:ext>
                <a:ext uri="{FF2B5EF4-FFF2-40B4-BE49-F238E27FC236}">
                  <a16:creationId xmlns:a16="http://schemas.microsoft.com/office/drawing/2014/main" id="{00000000-0008-0000-0E00-000043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23300" name="Button 68" hidden="1">
              <a:extLst>
                <a:ext uri="{63B3BB69-23CF-44E3-9099-C40C66FF867C}">
                  <a14:compatExt spid="_x0000_s223300"/>
                </a:ext>
                <a:ext uri="{FF2B5EF4-FFF2-40B4-BE49-F238E27FC236}">
                  <a16:creationId xmlns:a16="http://schemas.microsoft.com/office/drawing/2014/main" id="{00000000-0008-0000-0E00-000044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23301" name="Button 69" hidden="1">
              <a:extLst>
                <a:ext uri="{63B3BB69-23CF-44E3-9099-C40C66FF867C}">
                  <a14:compatExt spid="_x0000_s223301"/>
                </a:ext>
                <a:ext uri="{FF2B5EF4-FFF2-40B4-BE49-F238E27FC236}">
                  <a16:creationId xmlns:a16="http://schemas.microsoft.com/office/drawing/2014/main" id="{00000000-0008-0000-0E00-000045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23302" name="Button 70" hidden="1">
              <a:extLst>
                <a:ext uri="{63B3BB69-23CF-44E3-9099-C40C66FF867C}">
                  <a14:compatExt spid="_x0000_s223302"/>
                </a:ext>
                <a:ext uri="{FF2B5EF4-FFF2-40B4-BE49-F238E27FC236}">
                  <a16:creationId xmlns:a16="http://schemas.microsoft.com/office/drawing/2014/main" id="{00000000-0008-0000-0E00-000046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23303" name="Button 71" hidden="1">
              <a:extLst>
                <a:ext uri="{63B3BB69-23CF-44E3-9099-C40C66FF867C}">
                  <a14:compatExt spid="_x0000_s223303"/>
                </a:ext>
                <a:ext uri="{FF2B5EF4-FFF2-40B4-BE49-F238E27FC236}">
                  <a16:creationId xmlns:a16="http://schemas.microsoft.com/office/drawing/2014/main" id="{00000000-0008-0000-0E00-000047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23304" name="Button 72" hidden="1">
              <a:extLst>
                <a:ext uri="{63B3BB69-23CF-44E3-9099-C40C66FF867C}">
                  <a14:compatExt spid="_x0000_s223304"/>
                </a:ext>
                <a:ext uri="{FF2B5EF4-FFF2-40B4-BE49-F238E27FC236}">
                  <a16:creationId xmlns:a16="http://schemas.microsoft.com/office/drawing/2014/main" id="{00000000-0008-0000-0E00-000048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23305" name="Button 73" hidden="1">
              <a:extLst>
                <a:ext uri="{63B3BB69-23CF-44E3-9099-C40C66FF867C}">
                  <a14:compatExt spid="_x0000_s223305"/>
                </a:ext>
                <a:ext uri="{FF2B5EF4-FFF2-40B4-BE49-F238E27FC236}">
                  <a16:creationId xmlns:a16="http://schemas.microsoft.com/office/drawing/2014/main" id="{00000000-0008-0000-0E00-000049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23306" name="Button 74" hidden="1">
              <a:extLst>
                <a:ext uri="{63B3BB69-23CF-44E3-9099-C40C66FF867C}">
                  <a14:compatExt spid="_x0000_s223306"/>
                </a:ext>
                <a:ext uri="{FF2B5EF4-FFF2-40B4-BE49-F238E27FC236}">
                  <a16:creationId xmlns:a16="http://schemas.microsoft.com/office/drawing/2014/main" id="{00000000-0008-0000-0E00-00004A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23307" name="Button 75" hidden="1">
              <a:extLst>
                <a:ext uri="{63B3BB69-23CF-44E3-9099-C40C66FF867C}">
                  <a14:compatExt spid="_x0000_s223307"/>
                </a:ext>
                <a:ext uri="{FF2B5EF4-FFF2-40B4-BE49-F238E27FC236}">
                  <a16:creationId xmlns:a16="http://schemas.microsoft.com/office/drawing/2014/main" id="{00000000-0008-0000-0E00-00004B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3308" name="Button 76" hidden="1">
              <a:extLst>
                <a:ext uri="{63B3BB69-23CF-44E3-9099-C40C66FF867C}">
                  <a14:compatExt spid="_x0000_s223308"/>
                </a:ext>
                <a:ext uri="{FF2B5EF4-FFF2-40B4-BE49-F238E27FC236}">
                  <a16:creationId xmlns:a16="http://schemas.microsoft.com/office/drawing/2014/main" id="{00000000-0008-0000-0E00-00004C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3309" name="Button 77" hidden="1">
              <a:extLst>
                <a:ext uri="{63B3BB69-23CF-44E3-9099-C40C66FF867C}">
                  <a14:compatExt spid="_x0000_s223309"/>
                </a:ext>
                <a:ext uri="{FF2B5EF4-FFF2-40B4-BE49-F238E27FC236}">
                  <a16:creationId xmlns:a16="http://schemas.microsoft.com/office/drawing/2014/main" id="{00000000-0008-0000-0E00-00004D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3310" name="Button 78" hidden="1">
              <a:extLst>
                <a:ext uri="{63B3BB69-23CF-44E3-9099-C40C66FF867C}">
                  <a14:compatExt spid="_x0000_s223310"/>
                </a:ext>
                <a:ext uri="{FF2B5EF4-FFF2-40B4-BE49-F238E27FC236}">
                  <a16:creationId xmlns:a16="http://schemas.microsoft.com/office/drawing/2014/main" id="{00000000-0008-0000-0E00-00004E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3311" name="Button 79" hidden="1">
              <a:extLst>
                <a:ext uri="{63B3BB69-23CF-44E3-9099-C40C66FF867C}">
                  <a14:compatExt spid="_x0000_s223311"/>
                </a:ext>
                <a:ext uri="{FF2B5EF4-FFF2-40B4-BE49-F238E27FC236}">
                  <a16:creationId xmlns:a16="http://schemas.microsoft.com/office/drawing/2014/main" id="{00000000-0008-0000-0E00-00004F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3312" name="Button 80" hidden="1">
              <a:extLst>
                <a:ext uri="{63B3BB69-23CF-44E3-9099-C40C66FF867C}">
                  <a14:compatExt spid="_x0000_s223312"/>
                </a:ext>
                <a:ext uri="{FF2B5EF4-FFF2-40B4-BE49-F238E27FC236}">
                  <a16:creationId xmlns:a16="http://schemas.microsoft.com/office/drawing/2014/main" id="{00000000-0008-0000-0E00-000050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3313" name="Button 81" hidden="1">
              <a:extLst>
                <a:ext uri="{63B3BB69-23CF-44E3-9099-C40C66FF867C}">
                  <a14:compatExt spid="_x0000_s223313"/>
                </a:ext>
                <a:ext uri="{FF2B5EF4-FFF2-40B4-BE49-F238E27FC236}">
                  <a16:creationId xmlns:a16="http://schemas.microsoft.com/office/drawing/2014/main" id="{00000000-0008-0000-0E00-000051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3314" name="Button 82" hidden="1">
              <a:extLst>
                <a:ext uri="{63B3BB69-23CF-44E3-9099-C40C66FF867C}">
                  <a14:compatExt spid="_x0000_s223314"/>
                </a:ext>
                <a:ext uri="{FF2B5EF4-FFF2-40B4-BE49-F238E27FC236}">
                  <a16:creationId xmlns:a16="http://schemas.microsoft.com/office/drawing/2014/main" id="{00000000-0008-0000-0E00-000052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3315" name="Button 83" hidden="1">
              <a:extLst>
                <a:ext uri="{63B3BB69-23CF-44E3-9099-C40C66FF867C}">
                  <a14:compatExt spid="_x0000_s223315"/>
                </a:ext>
                <a:ext uri="{FF2B5EF4-FFF2-40B4-BE49-F238E27FC236}">
                  <a16:creationId xmlns:a16="http://schemas.microsoft.com/office/drawing/2014/main" id="{00000000-0008-0000-0E00-000053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23316" name="Button 84" hidden="1">
              <a:extLst>
                <a:ext uri="{63B3BB69-23CF-44E3-9099-C40C66FF867C}">
                  <a14:compatExt spid="_x0000_s223316"/>
                </a:ext>
                <a:ext uri="{FF2B5EF4-FFF2-40B4-BE49-F238E27FC236}">
                  <a16:creationId xmlns:a16="http://schemas.microsoft.com/office/drawing/2014/main" id="{00000000-0008-0000-0E00-000054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23317" name="Button 85" hidden="1">
              <a:extLst>
                <a:ext uri="{63B3BB69-23CF-44E3-9099-C40C66FF867C}">
                  <a14:compatExt spid="_x0000_s223317"/>
                </a:ext>
                <a:ext uri="{FF2B5EF4-FFF2-40B4-BE49-F238E27FC236}">
                  <a16:creationId xmlns:a16="http://schemas.microsoft.com/office/drawing/2014/main" id="{00000000-0008-0000-0E00-000055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23318" name="Button 86" hidden="1">
              <a:extLst>
                <a:ext uri="{63B3BB69-23CF-44E3-9099-C40C66FF867C}">
                  <a14:compatExt spid="_x0000_s223318"/>
                </a:ext>
                <a:ext uri="{FF2B5EF4-FFF2-40B4-BE49-F238E27FC236}">
                  <a16:creationId xmlns:a16="http://schemas.microsoft.com/office/drawing/2014/main" id="{00000000-0008-0000-0E00-000056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23319" name="Button 87" hidden="1">
              <a:extLst>
                <a:ext uri="{63B3BB69-23CF-44E3-9099-C40C66FF867C}">
                  <a14:compatExt spid="_x0000_s223319"/>
                </a:ext>
                <a:ext uri="{FF2B5EF4-FFF2-40B4-BE49-F238E27FC236}">
                  <a16:creationId xmlns:a16="http://schemas.microsoft.com/office/drawing/2014/main" id="{00000000-0008-0000-0E00-000057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3320" name="Button 88" hidden="1">
              <a:extLst>
                <a:ext uri="{63B3BB69-23CF-44E3-9099-C40C66FF867C}">
                  <a14:compatExt spid="_x0000_s223320"/>
                </a:ext>
                <a:ext uri="{FF2B5EF4-FFF2-40B4-BE49-F238E27FC236}">
                  <a16:creationId xmlns:a16="http://schemas.microsoft.com/office/drawing/2014/main" id="{00000000-0008-0000-0E00-000058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3321" name="Button 89" hidden="1">
              <a:extLst>
                <a:ext uri="{63B3BB69-23CF-44E3-9099-C40C66FF867C}">
                  <a14:compatExt spid="_x0000_s223321"/>
                </a:ext>
                <a:ext uri="{FF2B5EF4-FFF2-40B4-BE49-F238E27FC236}">
                  <a16:creationId xmlns:a16="http://schemas.microsoft.com/office/drawing/2014/main" id="{00000000-0008-0000-0E00-000059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3322" name="Button 90" hidden="1">
              <a:extLst>
                <a:ext uri="{63B3BB69-23CF-44E3-9099-C40C66FF867C}">
                  <a14:compatExt spid="_x0000_s223322"/>
                </a:ext>
                <a:ext uri="{FF2B5EF4-FFF2-40B4-BE49-F238E27FC236}">
                  <a16:creationId xmlns:a16="http://schemas.microsoft.com/office/drawing/2014/main" id="{00000000-0008-0000-0E00-00005A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3323" name="Button 91" hidden="1">
              <a:extLst>
                <a:ext uri="{63B3BB69-23CF-44E3-9099-C40C66FF867C}">
                  <a14:compatExt spid="_x0000_s223323"/>
                </a:ext>
                <a:ext uri="{FF2B5EF4-FFF2-40B4-BE49-F238E27FC236}">
                  <a16:creationId xmlns:a16="http://schemas.microsoft.com/office/drawing/2014/main" id="{00000000-0008-0000-0E00-00005B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3324" name="Button 92" hidden="1">
              <a:extLst>
                <a:ext uri="{63B3BB69-23CF-44E3-9099-C40C66FF867C}">
                  <a14:compatExt spid="_x0000_s223324"/>
                </a:ext>
                <a:ext uri="{FF2B5EF4-FFF2-40B4-BE49-F238E27FC236}">
                  <a16:creationId xmlns:a16="http://schemas.microsoft.com/office/drawing/2014/main" id="{00000000-0008-0000-0E00-00005C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3325" name="Button 93" hidden="1">
              <a:extLst>
                <a:ext uri="{63B3BB69-23CF-44E3-9099-C40C66FF867C}">
                  <a14:compatExt spid="_x0000_s223325"/>
                </a:ext>
                <a:ext uri="{FF2B5EF4-FFF2-40B4-BE49-F238E27FC236}">
                  <a16:creationId xmlns:a16="http://schemas.microsoft.com/office/drawing/2014/main" id="{00000000-0008-0000-0E00-00005D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3326" name="Button 94" hidden="1">
              <a:extLst>
                <a:ext uri="{63B3BB69-23CF-44E3-9099-C40C66FF867C}">
                  <a14:compatExt spid="_x0000_s223326"/>
                </a:ext>
                <a:ext uri="{FF2B5EF4-FFF2-40B4-BE49-F238E27FC236}">
                  <a16:creationId xmlns:a16="http://schemas.microsoft.com/office/drawing/2014/main" id="{00000000-0008-0000-0E00-00005E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3327" name="Button 95" hidden="1">
              <a:extLst>
                <a:ext uri="{63B3BB69-23CF-44E3-9099-C40C66FF867C}">
                  <a14:compatExt spid="_x0000_s223327"/>
                </a:ext>
                <a:ext uri="{FF2B5EF4-FFF2-40B4-BE49-F238E27FC236}">
                  <a16:creationId xmlns:a16="http://schemas.microsoft.com/office/drawing/2014/main" id="{00000000-0008-0000-0E00-00005F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3328" name="Button 96" hidden="1">
              <a:extLst>
                <a:ext uri="{63B3BB69-23CF-44E3-9099-C40C66FF867C}">
                  <a14:compatExt spid="_x0000_s223328"/>
                </a:ext>
                <a:ext uri="{FF2B5EF4-FFF2-40B4-BE49-F238E27FC236}">
                  <a16:creationId xmlns:a16="http://schemas.microsoft.com/office/drawing/2014/main" id="{00000000-0008-0000-0E00-000060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3329" name="Button 97" hidden="1">
              <a:extLst>
                <a:ext uri="{63B3BB69-23CF-44E3-9099-C40C66FF867C}">
                  <a14:compatExt spid="_x0000_s223329"/>
                </a:ext>
                <a:ext uri="{FF2B5EF4-FFF2-40B4-BE49-F238E27FC236}">
                  <a16:creationId xmlns:a16="http://schemas.microsoft.com/office/drawing/2014/main" id="{00000000-0008-0000-0E00-000061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3330" name="Button 98" hidden="1">
              <a:extLst>
                <a:ext uri="{63B3BB69-23CF-44E3-9099-C40C66FF867C}">
                  <a14:compatExt spid="_x0000_s223330"/>
                </a:ext>
                <a:ext uri="{FF2B5EF4-FFF2-40B4-BE49-F238E27FC236}">
                  <a16:creationId xmlns:a16="http://schemas.microsoft.com/office/drawing/2014/main" id="{00000000-0008-0000-0E00-000062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3331" name="Button 99" hidden="1">
              <a:extLst>
                <a:ext uri="{63B3BB69-23CF-44E3-9099-C40C66FF867C}">
                  <a14:compatExt spid="_x0000_s223331"/>
                </a:ext>
                <a:ext uri="{FF2B5EF4-FFF2-40B4-BE49-F238E27FC236}">
                  <a16:creationId xmlns:a16="http://schemas.microsoft.com/office/drawing/2014/main" id="{00000000-0008-0000-0E00-000063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23332" name="Button 100" hidden="1">
              <a:extLst>
                <a:ext uri="{63B3BB69-23CF-44E3-9099-C40C66FF867C}">
                  <a14:compatExt spid="_x0000_s223332"/>
                </a:ext>
                <a:ext uri="{FF2B5EF4-FFF2-40B4-BE49-F238E27FC236}">
                  <a16:creationId xmlns:a16="http://schemas.microsoft.com/office/drawing/2014/main" id="{00000000-0008-0000-0E00-000064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23333" name="Button 101" hidden="1">
              <a:extLst>
                <a:ext uri="{63B3BB69-23CF-44E3-9099-C40C66FF867C}">
                  <a14:compatExt spid="_x0000_s223333"/>
                </a:ext>
                <a:ext uri="{FF2B5EF4-FFF2-40B4-BE49-F238E27FC236}">
                  <a16:creationId xmlns:a16="http://schemas.microsoft.com/office/drawing/2014/main" id="{00000000-0008-0000-0E00-000065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23334" name="Button 102" hidden="1">
              <a:extLst>
                <a:ext uri="{63B3BB69-23CF-44E3-9099-C40C66FF867C}">
                  <a14:compatExt spid="_x0000_s223334"/>
                </a:ext>
                <a:ext uri="{FF2B5EF4-FFF2-40B4-BE49-F238E27FC236}">
                  <a16:creationId xmlns:a16="http://schemas.microsoft.com/office/drawing/2014/main" id="{00000000-0008-0000-0E00-000066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23335" name="Button 103" hidden="1">
              <a:extLst>
                <a:ext uri="{63B3BB69-23CF-44E3-9099-C40C66FF867C}">
                  <a14:compatExt spid="_x0000_s223335"/>
                </a:ext>
                <a:ext uri="{FF2B5EF4-FFF2-40B4-BE49-F238E27FC236}">
                  <a16:creationId xmlns:a16="http://schemas.microsoft.com/office/drawing/2014/main" id="{00000000-0008-0000-0E00-000067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3336" name="Button 104" hidden="1">
              <a:extLst>
                <a:ext uri="{63B3BB69-23CF-44E3-9099-C40C66FF867C}">
                  <a14:compatExt spid="_x0000_s223336"/>
                </a:ext>
                <a:ext uri="{FF2B5EF4-FFF2-40B4-BE49-F238E27FC236}">
                  <a16:creationId xmlns:a16="http://schemas.microsoft.com/office/drawing/2014/main" id="{00000000-0008-0000-0E00-000068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3337" name="Button 105" hidden="1">
              <a:extLst>
                <a:ext uri="{63B3BB69-23CF-44E3-9099-C40C66FF867C}">
                  <a14:compatExt spid="_x0000_s223337"/>
                </a:ext>
                <a:ext uri="{FF2B5EF4-FFF2-40B4-BE49-F238E27FC236}">
                  <a16:creationId xmlns:a16="http://schemas.microsoft.com/office/drawing/2014/main" id="{00000000-0008-0000-0E00-000069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3338" name="Button 106" hidden="1">
              <a:extLst>
                <a:ext uri="{63B3BB69-23CF-44E3-9099-C40C66FF867C}">
                  <a14:compatExt spid="_x0000_s223338"/>
                </a:ext>
                <a:ext uri="{FF2B5EF4-FFF2-40B4-BE49-F238E27FC236}">
                  <a16:creationId xmlns:a16="http://schemas.microsoft.com/office/drawing/2014/main" id="{00000000-0008-0000-0E00-00006A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3339" name="Button 107" hidden="1">
              <a:extLst>
                <a:ext uri="{63B3BB69-23CF-44E3-9099-C40C66FF867C}">
                  <a14:compatExt spid="_x0000_s223339"/>
                </a:ext>
                <a:ext uri="{FF2B5EF4-FFF2-40B4-BE49-F238E27FC236}">
                  <a16:creationId xmlns:a16="http://schemas.microsoft.com/office/drawing/2014/main" id="{00000000-0008-0000-0E00-00006B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3340" name="Button 108" hidden="1">
              <a:extLst>
                <a:ext uri="{63B3BB69-23CF-44E3-9099-C40C66FF867C}">
                  <a14:compatExt spid="_x0000_s223340"/>
                </a:ext>
                <a:ext uri="{FF2B5EF4-FFF2-40B4-BE49-F238E27FC236}">
                  <a16:creationId xmlns:a16="http://schemas.microsoft.com/office/drawing/2014/main" id="{00000000-0008-0000-0E00-00006C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3341" name="Button 109" hidden="1">
              <a:extLst>
                <a:ext uri="{63B3BB69-23CF-44E3-9099-C40C66FF867C}">
                  <a14:compatExt spid="_x0000_s223341"/>
                </a:ext>
                <a:ext uri="{FF2B5EF4-FFF2-40B4-BE49-F238E27FC236}">
                  <a16:creationId xmlns:a16="http://schemas.microsoft.com/office/drawing/2014/main" id="{00000000-0008-0000-0E00-00006D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3342" name="Button 110" hidden="1">
              <a:extLst>
                <a:ext uri="{63B3BB69-23CF-44E3-9099-C40C66FF867C}">
                  <a14:compatExt spid="_x0000_s223342"/>
                </a:ext>
                <a:ext uri="{FF2B5EF4-FFF2-40B4-BE49-F238E27FC236}">
                  <a16:creationId xmlns:a16="http://schemas.microsoft.com/office/drawing/2014/main" id="{00000000-0008-0000-0E00-00006E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3343" name="Button 111" hidden="1">
              <a:extLst>
                <a:ext uri="{63B3BB69-23CF-44E3-9099-C40C66FF867C}">
                  <a14:compatExt spid="_x0000_s223343"/>
                </a:ext>
                <a:ext uri="{FF2B5EF4-FFF2-40B4-BE49-F238E27FC236}">
                  <a16:creationId xmlns:a16="http://schemas.microsoft.com/office/drawing/2014/main" id="{00000000-0008-0000-0E00-00006F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23344" name="Button 112" hidden="1">
              <a:extLst>
                <a:ext uri="{63B3BB69-23CF-44E3-9099-C40C66FF867C}">
                  <a14:compatExt spid="_x0000_s223344"/>
                </a:ext>
                <a:ext uri="{FF2B5EF4-FFF2-40B4-BE49-F238E27FC236}">
                  <a16:creationId xmlns:a16="http://schemas.microsoft.com/office/drawing/2014/main" id="{00000000-0008-0000-0E00-000070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23345" name="Button 113" hidden="1">
              <a:extLst>
                <a:ext uri="{63B3BB69-23CF-44E3-9099-C40C66FF867C}">
                  <a14:compatExt spid="_x0000_s223345"/>
                </a:ext>
                <a:ext uri="{FF2B5EF4-FFF2-40B4-BE49-F238E27FC236}">
                  <a16:creationId xmlns:a16="http://schemas.microsoft.com/office/drawing/2014/main" id="{00000000-0008-0000-0E00-000071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23346" name="Button 114" hidden="1">
              <a:extLst>
                <a:ext uri="{63B3BB69-23CF-44E3-9099-C40C66FF867C}">
                  <a14:compatExt spid="_x0000_s223346"/>
                </a:ext>
                <a:ext uri="{FF2B5EF4-FFF2-40B4-BE49-F238E27FC236}">
                  <a16:creationId xmlns:a16="http://schemas.microsoft.com/office/drawing/2014/main" id="{00000000-0008-0000-0E00-000072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23347" name="Button 115" hidden="1">
              <a:extLst>
                <a:ext uri="{63B3BB69-23CF-44E3-9099-C40C66FF867C}">
                  <a14:compatExt spid="_x0000_s223347"/>
                </a:ext>
                <a:ext uri="{FF2B5EF4-FFF2-40B4-BE49-F238E27FC236}">
                  <a16:creationId xmlns:a16="http://schemas.microsoft.com/office/drawing/2014/main" id="{00000000-0008-0000-0E00-000073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223348" name="Button 116" hidden="1">
              <a:extLst>
                <a:ext uri="{63B3BB69-23CF-44E3-9099-C40C66FF867C}">
                  <a14:compatExt spid="_x0000_s223348"/>
                </a:ext>
                <a:ext uri="{FF2B5EF4-FFF2-40B4-BE49-F238E27FC236}">
                  <a16:creationId xmlns:a16="http://schemas.microsoft.com/office/drawing/2014/main" id="{00000000-0008-0000-0E00-000074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3349" name="Button 117" hidden="1">
              <a:extLst>
                <a:ext uri="{63B3BB69-23CF-44E3-9099-C40C66FF867C}">
                  <a14:compatExt spid="_x0000_s223349"/>
                </a:ext>
                <a:ext uri="{FF2B5EF4-FFF2-40B4-BE49-F238E27FC236}">
                  <a16:creationId xmlns:a16="http://schemas.microsoft.com/office/drawing/2014/main" id="{00000000-0008-0000-0E00-000075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3350" name="Button 118" hidden="1">
              <a:extLst>
                <a:ext uri="{63B3BB69-23CF-44E3-9099-C40C66FF867C}">
                  <a14:compatExt spid="_x0000_s223350"/>
                </a:ext>
                <a:ext uri="{FF2B5EF4-FFF2-40B4-BE49-F238E27FC236}">
                  <a16:creationId xmlns:a16="http://schemas.microsoft.com/office/drawing/2014/main" id="{00000000-0008-0000-0E00-000076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3351" name="Button 119" hidden="1">
              <a:extLst>
                <a:ext uri="{63B3BB69-23CF-44E3-9099-C40C66FF867C}">
                  <a14:compatExt spid="_x0000_s223351"/>
                </a:ext>
                <a:ext uri="{FF2B5EF4-FFF2-40B4-BE49-F238E27FC236}">
                  <a16:creationId xmlns:a16="http://schemas.microsoft.com/office/drawing/2014/main" id="{00000000-0008-0000-0E00-000077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3352" name="Button 120" hidden="1">
              <a:extLst>
                <a:ext uri="{63B3BB69-23CF-44E3-9099-C40C66FF867C}">
                  <a14:compatExt spid="_x0000_s223352"/>
                </a:ext>
                <a:ext uri="{FF2B5EF4-FFF2-40B4-BE49-F238E27FC236}">
                  <a16:creationId xmlns:a16="http://schemas.microsoft.com/office/drawing/2014/main" id="{00000000-0008-0000-0E00-000078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3353" name="Button 121" hidden="1">
              <a:extLst>
                <a:ext uri="{63B3BB69-23CF-44E3-9099-C40C66FF867C}">
                  <a14:compatExt spid="_x0000_s223353"/>
                </a:ext>
                <a:ext uri="{FF2B5EF4-FFF2-40B4-BE49-F238E27FC236}">
                  <a16:creationId xmlns:a16="http://schemas.microsoft.com/office/drawing/2014/main" id="{00000000-0008-0000-0E00-000079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3354" name="Button 122" hidden="1">
              <a:extLst>
                <a:ext uri="{63B3BB69-23CF-44E3-9099-C40C66FF867C}">
                  <a14:compatExt spid="_x0000_s223354"/>
                </a:ext>
                <a:ext uri="{FF2B5EF4-FFF2-40B4-BE49-F238E27FC236}">
                  <a16:creationId xmlns:a16="http://schemas.microsoft.com/office/drawing/2014/main" id="{00000000-0008-0000-0E00-00007A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3355" name="Button 123" hidden="1">
              <a:extLst>
                <a:ext uri="{63B3BB69-23CF-44E3-9099-C40C66FF867C}">
                  <a14:compatExt spid="_x0000_s223355"/>
                </a:ext>
                <a:ext uri="{FF2B5EF4-FFF2-40B4-BE49-F238E27FC236}">
                  <a16:creationId xmlns:a16="http://schemas.microsoft.com/office/drawing/2014/main" id="{00000000-0008-0000-0E00-00007B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23356" name="Button 124" hidden="1">
              <a:extLst>
                <a:ext uri="{63B3BB69-23CF-44E3-9099-C40C66FF867C}">
                  <a14:compatExt spid="_x0000_s223356"/>
                </a:ext>
                <a:ext uri="{FF2B5EF4-FFF2-40B4-BE49-F238E27FC236}">
                  <a16:creationId xmlns:a16="http://schemas.microsoft.com/office/drawing/2014/main" id="{00000000-0008-0000-0E00-00007C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23357" name="Button 125" hidden="1">
              <a:extLst>
                <a:ext uri="{63B3BB69-23CF-44E3-9099-C40C66FF867C}">
                  <a14:compatExt spid="_x0000_s223357"/>
                </a:ext>
                <a:ext uri="{FF2B5EF4-FFF2-40B4-BE49-F238E27FC236}">
                  <a16:creationId xmlns:a16="http://schemas.microsoft.com/office/drawing/2014/main" id="{00000000-0008-0000-0E00-00007D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23358" name="Button 126" hidden="1">
              <a:extLst>
                <a:ext uri="{63B3BB69-23CF-44E3-9099-C40C66FF867C}">
                  <a14:compatExt spid="_x0000_s223358"/>
                </a:ext>
                <a:ext uri="{FF2B5EF4-FFF2-40B4-BE49-F238E27FC236}">
                  <a16:creationId xmlns:a16="http://schemas.microsoft.com/office/drawing/2014/main" id="{00000000-0008-0000-0E00-00007E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23359" name="Button 127" hidden="1">
              <a:extLst>
                <a:ext uri="{63B3BB69-23CF-44E3-9099-C40C66FF867C}">
                  <a14:compatExt spid="_x0000_s223359"/>
                </a:ext>
                <a:ext uri="{FF2B5EF4-FFF2-40B4-BE49-F238E27FC236}">
                  <a16:creationId xmlns:a16="http://schemas.microsoft.com/office/drawing/2014/main" id="{00000000-0008-0000-0E00-00007F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23360" name="Button 128" hidden="1">
              <a:extLst>
                <a:ext uri="{63B3BB69-23CF-44E3-9099-C40C66FF867C}">
                  <a14:compatExt spid="_x0000_s223360"/>
                </a:ext>
                <a:ext uri="{FF2B5EF4-FFF2-40B4-BE49-F238E27FC236}">
                  <a16:creationId xmlns:a16="http://schemas.microsoft.com/office/drawing/2014/main" id="{00000000-0008-0000-0E00-000080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23361" name="Button 129" hidden="1">
              <a:extLst>
                <a:ext uri="{63B3BB69-23CF-44E3-9099-C40C66FF867C}">
                  <a14:compatExt spid="_x0000_s223361"/>
                </a:ext>
                <a:ext uri="{FF2B5EF4-FFF2-40B4-BE49-F238E27FC236}">
                  <a16:creationId xmlns:a16="http://schemas.microsoft.com/office/drawing/2014/main" id="{00000000-0008-0000-0E00-000081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23362" name="Button 130" hidden="1">
              <a:extLst>
                <a:ext uri="{63B3BB69-23CF-44E3-9099-C40C66FF867C}">
                  <a14:compatExt spid="_x0000_s223362"/>
                </a:ext>
                <a:ext uri="{FF2B5EF4-FFF2-40B4-BE49-F238E27FC236}">
                  <a16:creationId xmlns:a16="http://schemas.microsoft.com/office/drawing/2014/main" id="{00000000-0008-0000-0E00-000082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23363" name="Button 131" hidden="1">
              <a:extLst>
                <a:ext uri="{63B3BB69-23CF-44E3-9099-C40C66FF867C}">
                  <a14:compatExt spid="_x0000_s223363"/>
                </a:ext>
                <a:ext uri="{FF2B5EF4-FFF2-40B4-BE49-F238E27FC236}">
                  <a16:creationId xmlns:a16="http://schemas.microsoft.com/office/drawing/2014/main" id="{00000000-0008-0000-0E00-000083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23364" name="Button 132" hidden="1">
              <a:extLst>
                <a:ext uri="{63B3BB69-23CF-44E3-9099-C40C66FF867C}">
                  <a14:compatExt spid="_x0000_s223364"/>
                </a:ext>
                <a:ext uri="{FF2B5EF4-FFF2-40B4-BE49-F238E27FC236}">
                  <a16:creationId xmlns:a16="http://schemas.microsoft.com/office/drawing/2014/main" id="{00000000-0008-0000-0E00-000084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3365" name="Button 133" hidden="1">
              <a:extLst>
                <a:ext uri="{63B3BB69-23CF-44E3-9099-C40C66FF867C}">
                  <a14:compatExt spid="_x0000_s223365"/>
                </a:ext>
                <a:ext uri="{FF2B5EF4-FFF2-40B4-BE49-F238E27FC236}">
                  <a16:creationId xmlns:a16="http://schemas.microsoft.com/office/drawing/2014/main" id="{00000000-0008-0000-0E00-000085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3366" name="Button 134" hidden="1">
              <a:extLst>
                <a:ext uri="{63B3BB69-23CF-44E3-9099-C40C66FF867C}">
                  <a14:compatExt spid="_x0000_s223366"/>
                </a:ext>
                <a:ext uri="{FF2B5EF4-FFF2-40B4-BE49-F238E27FC236}">
                  <a16:creationId xmlns:a16="http://schemas.microsoft.com/office/drawing/2014/main" id="{00000000-0008-0000-0E00-000086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3367" name="Button 135" hidden="1">
              <a:extLst>
                <a:ext uri="{63B3BB69-23CF-44E3-9099-C40C66FF867C}">
                  <a14:compatExt spid="_x0000_s223367"/>
                </a:ext>
                <a:ext uri="{FF2B5EF4-FFF2-40B4-BE49-F238E27FC236}">
                  <a16:creationId xmlns:a16="http://schemas.microsoft.com/office/drawing/2014/main" id="{00000000-0008-0000-0E00-000087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23368" name="Button 136" hidden="1">
              <a:extLst>
                <a:ext uri="{63B3BB69-23CF-44E3-9099-C40C66FF867C}">
                  <a14:compatExt spid="_x0000_s223368"/>
                </a:ext>
                <a:ext uri="{FF2B5EF4-FFF2-40B4-BE49-F238E27FC236}">
                  <a16:creationId xmlns:a16="http://schemas.microsoft.com/office/drawing/2014/main" id="{00000000-0008-0000-0E00-000088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3369" name="Button 137" hidden="1">
              <a:extLst>
                <a:ext uri="{63B3BB69-23CF-44E3-9099-C40C66FF867C}">
                  <a14:compatExt spid="_x0000_s223369"/>
                </a:ext>
                <a:ext uri="{FF2B5EF4-FFF2-40B4-BE49-F238E27FC236}">
                  <a16:creationId xmlns:a16="http://schemas.microsoft.com/office/drawing/2014/main" id="{00000000-0008-0000-0E00-000089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3370" name="Button 138" hidden="1">
              <a:extLst>
                <a:ext uri="{63B3BB69-23CF-44E3-9099-C40C66FF867C}">
                  <a14:compatExt spid="_x0000_s223370"/>
                </a:ext>
                <a:ext uri="{FF2B5EF4-FFF2-40B4-BE49-F238E27FC236}">
                  <a16:creationId xmlns:a16="http://schemas.microsoft.com/office/drawing/2014/main" id="{00000000-0008-0000-0E00-00008A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3371" name="Button 139" hidden="1">
              <a:extLst>
                <a:ext uri="{63B3BB69-23CF-44E3-9099-C40C66FF867C}">
                  <a14:compatExt spid="_x0000_s223371"/>
                </a:ext>
                <a:ext uri="{FF2B5EF4-FFF2-40B4-BE49-F238E27FC236}">
                  <a16:creationId xmlns:a16="http://schemas.microsoft.com/office/drawing/2014/main" id="{00000000-0008-0000-0E00-00008B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23372" name="Button 140" hidden="1">
              <a:extLst>
                <a:ext uri="{63B3BB69-23CF-44E3-9099-C40C66FF867C}">
                  <a14:compatExt spid="_x0000_s223372"/>
                </a:ext>
                <a:ext uri="{FF2B5EF4-FFF2-40B4-BE49-F238E27FC236}">
                  <a16:creationId xmlns:a16="http://schemas.microsoft.com/office/drawing/2014/main" id="{00000000-0008-0000-0E00-00008C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23373" name="Button 141" hidden="1">
              <a:extLst>
                <a:ext uri="{63B3BB69-23CF-44E3-9099-C40C66FF867C}">
                  <a14:compatExt spid="_x0000_s223373"/>
                </a:ext>
                <a:ext uri="{FF2B5EF4-FFF2-40B4-BE49-F238E27FC236}">
                  <a16:creationId xmlns:a16="http://schemas.microsoft.com/office/drawing/2014/main" id="{00000000-0008-0000-0E00-00008D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23374" name="Button 142" hidden="1">
              <a:extLst>
                <a:ext uri="{63B3BB69-23CF-44E3-9099-C40C66FF867C}">
                  <a14:compatExt spid="_x0000_s223374"/>
                </a:ext>
                <a:ext uri="{FF2B5EF4-FFF2-40B4-BE49-F238E27FC236}">
                  <a16:creationId xmlns:a16="http://schemas.microsoft.com/office/drawing/2014/main" id="{00000000-0008-0000-0E00-00008E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23375" name="Button 143" hidden="1">
              <a:extLst>
                <a:ext uri="{63B3BB69-23CF-44E3-9099-C40C66FF867C}">
                  <a14:compatExt spid="_x0000_s223375"/>
                </a:ext>
                <a:ext uri="{FF2B5EF4-FFF2-40B4-BE49-F238E27FC236}">
                  <a16:creationId xmlns:a16="http://schemas.microsoft.com/office/drawing/2014/main" id="{00000000-0008-0000-0E00-00008F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23376" name="Button 144" hidden="1">
              <a:extLst>
                <a:ext uri="{63B3BB69-23CF-44E3-9099-C40C66FF867C}">
                  <a14:compatExt spid="_x0000_s223376"/>
                </a:ext>
                <a:ext uri="{FF2B5EF4-FFF2-40B4-BE49-F238E27FC236}">
                  <a16:creationId xmlns:a16="http://schemas.microsoft.com/office/drawing/2014/main" id="{00000000-0008-0000-0E00-000090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3377" name="Button 145" hidden="1">
              <a:extLst>
                <a:ext uri="{63B3BB69-23CF-44E3-9099-C40C66FF867C}">
                  <a14:compatExt spid="_x0000_s223377"/>
                </a:ext>
                <a:ext uri="{FF2B5EF4-FFF2-40B4-BE49-F238E27FC236}">
                  <a16:creationId xmlns:a16="http://schemas.microsoft.com/office/drawing/2014/main" id="{00000000-0008-0000-0E00-000091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3378" name="Button 146" hidden="1">
              <a:extLst>
                <a:ext uri="{63B3BB69-23CF-44E3-9099-C40C66FF867C}">
                  <a14:compatExt spid="_x0000_s223378"/>
                </a:ext>
                <a:ext uri="{FF2B5EF4-FFF2-40B4-BE49-F238E27FC236}">
                  <a16:creationId xmlns:a16="http://schemas.microsoft.com/office/drawing/2014/main" id="{00000000-0008-0000-0E00-000092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3379" name="Button 147" hidden="1">
              <a:extLst>
                <a:ext uri="{63B3BB69-23CF-44E3-9099-C40C66FF867C}">
                  <a14:compatExt spid="_x0000_s223379"/>
                </a:ext>
                <a:ext uri="{FF2B5EF4-FFF2-40B4-BE49-F238E27FC236}">
                  <a16:creationId xmlns:a16="http://schemas.microsoft.com/office/drawing/2014/main" id="{00000000-0008-0000-0E00-000093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23380" name="Button 148" hidden="1">
              <a:extLst>
                <a:ext uri="{63B3BB69-23CF-44E3-9099-C40C66FF867C}">
                  <a14:compatExt spid="_x0000_s223380"/>
                </a:ext>
                <a:ext uri="{FF2B5EF4-FFF2-40B4-BE49-F238E27FC236}">
                  <a16:creationId xmlns:a16="http://schemas.microsoft.com/office/drawing/2014/main" id="{00000000-0008-0000-0E00-000094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3381" name="Button 149" hidden="1">
              <a:extLst>
                <a:ext uri="{63B3BB69-23CF-44E3-9099-C40C66FF867C}">
                  <a14:compatExt spid="_x0000_s223381"/>
                </a:ext>
                <a:ext uri="{FF2B5EF4-FFF2-40B4-BE49-F238E27FC236}">
                  <a16:creationId xmlns:a16="http://schemas.microsoft.com/office/drawing/2014/main" id="{00000000-0008-0000-0E00-000095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3382" name="Button 150" hidden="1">
              <a:extLst>
                <a:ext uri="{63B3BB69-23CF-44E3-9099-C40C66FF867C}">
                  <a14:compatExt spid="_x0000_s223382"/>
                </a:ext>
                <a:ext uri="{FF2B5EF4-FFF2-40B4-BE49-F238E27FC236}">
                  <a16:creationId xmlns:a16="http://schemas.microsoft.com/office/drawing/2014/main" id="{00000000-0008-0000-0E00-000096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3383" name="Button 151" hidden="1">
              <a:extLst>
                <a:ext uri="{63B3BB69-23CF-44E3-9099-C40C66FF867C}">
                  <a14:compatExt spid="_x0000_s223383"/>
                </a:ext>
                <a:ext uri="{FF2B5EF4-FFF2-40B4-BE49-F238E27FC236}">
                  <a16:creationId xmlns:a16="http://schemas.microsoft.com/office/drawing/2014/main" id="{00000000-0008-0000-0E00-000097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23384" name="Button 152" hidden="1">
              <a:extLst>
                <a:ext uri="{63B3BB69-23CF-44E3-9099-C40C66FF867C}">
                  <a14:compatExt spid="_x0000_s223384"/>
                </a:ext>
                <a:ext uri="{FF2B5EF4-FFF2-40B4-BE49-F238E27FC236}">
                  <a16:creationId xmlns:a16="http://schemas.microsoft.com/office/drawing/2014/main" id="{00000000-0008-0000-0E00-000098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3385" name="Button 153" hidden="1">
              <a:extLst>
                <a:ext uri="{63B3BB69-23CF-44E3-9099-C40C66FF867C}">
                  <a14:compatExt spid="_x0000_s223385"/>
                </a:ext>
                <a:ext uri="{FF2B5EF4-FFF2-40B4-BE49-F238E27FC236}">
                  <a16:creationId xmlns:a16="http://schemas.microsoft.com/office/drawing/2014/main" id="{00000000-0008-0000-0E00-000099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3386" name="Button 154" hidden="1">
              <a:extLst>
                <a:ext uri="{63B3BB69-23CF-44E3-9099-C40C66FF867C}">
                  <a14:compatExt spid="_x0000_s223386"/>
                </a:ext>
                <a:ext uri="{FF2B5EF4-FFF2-40B4-BE49-F238E27FC236}">
                  <a16:creationId xmlns:a16="http://schemas.microsoft.com/office/drawing/2014/main" id="{00000000-0008-0000-0E00-00009A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3387" name="Button 155" hidden="1">
              <a:extLst>
                <a:ext uri="{63B3BB69-23CF-44E3-9099-C40C66FF867C}">
                  <a14:compatExt spid="_x0000_s223387"/>
                </a:ext>
                <a:ext uri="{FF2B5EF4-FFF2-40B4-BE49-F238E27FC236}">
                  <a16:creationId xmlns:a16="http://schemas.microsoft.com/office/drawing/2014/main" id="{00000000-0008-0000-0E00-00009B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23388" name="Button 156" hidden="1">
              <a:extLst>
                <a:ext uri="{63B3BB69-23CF-44E3-9099-C40C66FF867C}">
                  <a14:compatExt spid="_x0000_s223388"/>
                </a:ext>
                <a:ext uri="{FF2B5EF4-FFF2-40B4-BE49-F238E27FC236}">
                  <a16:creationId xmlns:a16="http://schemas.microsoft.com/office/drawing/2014/main" id="{00000000-0008-0000-0E00-00009C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23389" name="Button 157" hidden="1">
              <a:extLst>
                <a:ext uri="{63B3BB69-23CF-44E3-9099-C40C66FF867C}">
                  <a14:compatExt spid="_x0000_s223389"/>
                </a:ext>
                <a:ext uri="{FF2B5EF4-FFF2-40B4-BE49-F238E27FC236}">
                  <a16:creationId xmlns:a16="http://schemas.microsoft.com/office/drawing/2014/main" id="{00000000-0008-0000-0E00-00009D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23390" name="Button 158" hidden="1">
              <a:extLst>
                <a:ext uri="{63B3BB69-23CF-44E3-9099-C40C66FF867C}">
                  <a14:compatExt spid="_x0000_s223390"/>
                </a:ext>
                <a:ext uri="{FF2B5EF4-FFF2-40B4-BE49-F238E27FC236}">
                  <a16:creationId xmlns:a16="http://schemas.microsoft.com/office/drawing/2014/main" id="{00000000-0008-0000-0E00-00009E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23391" name="Button 159" hidden="1">
              <a:extLst>
                <a:ext uri="{63B3BB69-23CF-44E3-9099-C40C66FF867C}">
                  <a14:compatExt spid="_x0000_s223391"/>
                </a:ext>
                <a:ext uri="{FF2B5EF4-FFF2-40B4-BE49-F238E27FC236}">
                  <a16:creationId xmlns:a16="http://schemas.microsoft.com/office/drawing/2014/main" id="{00000000-0008-0000-0E00-00009F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23392" name="Button 160" hidden="1">
              <a:extLst>
                <a:ext uri="{63B3BB69-23CF-44E3-9099-C40C66FF867C}">
                  <a14:compatExt spid="_x0000_s223392"/>
                </a:ext>
                <a:ext uri="{FF2B5EF4-FFF2-40B4-BE49-F238E27FC236}">
                  <a16:creationId xmlns:a16="http://schemas.microsoft.com/office/drawing/2014/main" id="{00000000-0008-0000-0E00-0000A0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3393" name="Button 161" hidden="1">
              <a:extLst>
                <a:ext uri="{63B3BB69-23CF-44E3-9099-C40C66FF867C}">
                  <a14:compatExt spid="_x0000_s223393"/>
                </a:ext>
                <a:ext uri="{FF2B5EF4-FFF2-40B4-BE49-F238E27FC236}">
                  <a16:creationId xmlns:a16="http://schemas.microsoft.com/office/drawing/2014/main" id="{00000000-0008-0000-0E00-0000A1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3394" name="Button 162" hidden="1">
              <a:extLst>
                <a:ext uri="{63B3BB69-23CF-44E3-9099-C40C66FF867C}">
                  <a14:compatExt spid="_x0000_s223394"/>
                </a:ext>
                <a:ext uri="{FF2B5EF4-FFF2-40B4-BE49-F238E27FC236}">
                  <a16:creationId xmlns:a16="http://schemas.microsoft.com/office/drawing/2014/main" id="{00000000-0008-0000-0E00-0000A2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3395" name="Button 163" hidden="1">
              <a:extLst>
                <a:ext uri="{63B3BB69-23CF-44E3-9099-C40C66FF867C}">
                  <a14:compatExt spid="_x0000_s223395"/>
                </a:ext>
                <a:ext uri="{FF2B5EF4-FFF2-40B4-BE49-F238E27FC236}">
                  <a16:creationId xmlns:a16="http://schemas.microsoft.com/office/drawing/2014/main" id="{00000000-0008-0000-0E00-0000A3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23396" name="Button 164" hidden="1">
              <a:extLst>
                <a:ext uri="{63B3BB69-23CF-44E3-9099-C40C66FF867C}">
                  <a14:compatExt spid="_x0000_s223396"/>
                </a:ext>
                <a:ext uri="{FF2B5EF4-FFF2-40B4-BE49-F238E27FC236}">
                  <a16:creationId xmlns:a16="http://schemas.microsoft.com/office/drawing/2014/main" id="{00000000-0008-0000-0E00-0000A4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3397" name="Button 165" hidden="1">
              <a:extLst>
                <a:ext uri="{63B3BB69-23CF-44E3-9099-C40C66FF867C}">
                  <a14:compatExt spid="_x0000_s223397"/>
                </a:ext>
                <a:ext uri="{FF2B5EF4-FFF2-40B4-BE49-F238E27FC236}">
                  <a16:creationId xmlns:a16="http://schemas.microsoft.com/office/drawing/2014/main" id="{00000000-0008-0000-0E00-0000A5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3398" name="Button 166" hidden="1">
              <a:extLst>
                <a:ext uri="{63B3BB69-23CF-44E3-9099-C40C66FF867C}">
                  <a14:compatExt spid="_x0000_s223398"/>
                </a:ext>
                <a:ext uri="{FF2B5EF4-FFF2-40B4-BE49-F238E27FC236}">
                  <a16:creationId xmlns:a16="http://schemas.microsoft.com/office/drawing/2014/main" id="{00000000-0008-0000-0E00-0000A6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3399" name="Button 167" hidden="1">
              <a:extLst>
                <a:ext uri="{63B3BB69-23CF-44E3-9099-C40C66FF867C}">
                  <a14:compatExt spid="_x0000_s223399"/>
                </a:ext>
                <a:ext uri="{FF2B5EF4-FFF2-40B4-BE49-F238E27FC236}">
                  <a16:creationId xmlns:a16="http://schemas.microsoft.com/office/drawing/2014/main" id="{00000000-0008-0000-0E00-0000A7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23400" name="Button 168" hidden="1">
              <a:extLst>
                <a:ext uri="{63B3BB69-23CF-44E3-9099-C40C66FF867C}">
                  <a14:compatExt spid="_x0000_s223400"/>
                </a:ext>
                <a:ext uri="{FF2B5EF4-FFF2-40B4-BE49-F238E27FC236}">
                  <a16:creationId xmlns:a16="http://schemas.microsoft.com/office/drawing/2014/main" id="{00000000-0008-0000-0E00-0000A8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23401" name="Button 169" hidden="1">
              <a:extLst>
                <a:ext uri="{63B3BB69-23CF-44E3-9099-C40C66FF867C}">
                  <a14:compatExt spid="_x0000_s223401"/>
                </a:ext>
                <a:ext uri="{FF2B5EF4-FFF2-40B4-BE49-F238E27FC236}">
                  <a16:creationId xmlns:a16="http://schemas.microsoft.com/office/drawing/2014/main" id="{00000000-0008-0000-0E00-0000A9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23402" name="Button 170" hidden="1">
              <a:extLst>
                <a:ext uri="{63B3BB69-23CF-44E3-9099-C40C66FF867C}">
                  <a14:compatExt spid="_x0000_s223402"/>
                </a:ext>
                <a:ext uri="{FF2B5EF4-FFF2-40B4-BE49-F238E27FC236}">
                  <a16:creationId xmlns:a16="http://schemas.microsoft.com/office/drawing/2014/main" id="{00000000-0008-0000-0E00-0000AA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23403" name="Button 171" hidden="1">
              <a:extLst>
                <a:ext uri="{63B3BB69-23CF-44E3-9099-C40C66FF867C}">
                  <a14:compatExt spid="_x0000_s223403"/>
                </a:ext>
                <a:ext uri="{FF2B5EF4-FFF2-40B4-BE49-F238E27FC236}">
                  <a16:creationId xmlns:a16="http://schemas.microsoft.com/office/drawing/2014/main" id="{00000000-0008-0000-0E00-0000AB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23404" name="Button 172" hidden="1">
              <a:extLst>
                <a:ext uri="{63B3BB69-23CF-44E3-9099-C40C66FF867C}">
                  <a14:compatExt spid="_x0000_s223404"/>
                </a:ext>
                <a:ext uri="{FF2B5EF4-FFF2-40B4-BE49-F238E27FC236}">
                  <a16:creationId xmlns:a16="http://schemas.microsoft.com/office/drawing/2014/main" id="{00000000-0008-0000-0E00-0000AC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223405" name="Button 173" hidden="1">
              <a:extLst>
                <a:ext uri="{63B3BB69-23CF-44E3-9099-C40C66FF867C}">
                  <a14:compatExt spid="_x0000_s223405"/>
                </a:ext>
                <a:ext uri="{FF2B5EF4-FFF2-40B4-BE49-F238E27FC236}">
                  <a16:creationId xmlns:a16="http://schemas.microsoft.com/office/drawing/2014/main" id="{00000000-0008-0000-0E00-0000AD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23406" name="Button 174" hidden="1">
              <a:extLst>
                <a:ext uri="{63B3BB69-23CF-44E3-9099-C40C66FF867C}">
                  <a14:compatExt spid="_x0000_s223406"/>
                </a:ext>
                <a:ext uri="{FF2B5EF4-FFF2-40B4-BE49-F238E27FC236}">
                  <a16:creationId xmlns:a16="http://schemas.microsoft.com/office/drawing/2014/main" id="{00000000-0008-0000-0E00-0000AE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23407" name="Button 175" hidden="1">
              <a:extLst>
                <a:ext uri="{63B3BB69-23CF-44E3-9099-C40C66FF867C}">
                  <a14:compatExt spid="_x0000_s223407"/>
                </a:ext>
                <a:ext uri="{FF2B5EF4-FFF2-40B4-BE49-F238E27FC236}">
                  <a16:creationId xmlns:a16="http://schemas.microsoft.com/office/drawing/2014/main" id="{00000000-0008-0000-0E00-0000AF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23408" name="Button 176" hidden="1">
              <a:extLst>
                <a:ext uri="{63B3BB69-23CF-44E3-9099-C40C66FF867C}">
                  <a14:compatExt spid="_x0000_s223408"/>
                </a:ext>
                <a:ext uri="{FF2B5EF4-FFF2-40B4-BE49-F238E27FC236}">
                  <a16:creationId xmlns:a16="http://schemas.microsoft.com/office/drawing/2014/main" id="{00000000-0008-0000-0E00-0000B0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23409" name="Button 177" hidden="1">
              <a:extLst>
                <a:ext uri="{63B3BB69-23CF-44E3-9099-C40C66FF867C}">
                  <a14:compatExt spid="_x0000_s223409"/>
                </a:ext>
                <a:ext uri="{FF2B5EF4-FFF2-40B4-BE49-F238E27FC236}">
                  <a16:creationId xmlns:a16="http://schemas.microsoft.com/office/drawing/2014/main" id="{00000000-0008-0000-0E00-0000B1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3410" name="Button 178" hidden="1">
              <a:extLst>
                <a:ext uri="{63B3BB69-23CF-44E3-9099-C40C66FF867C}">
                  <a14:compatExt spid="_x0000_s223410"/>
                </a:ext>
                <a:ext uri="{FF2B5EF4-FFF2-40B4-BE49-F238E27FC236}">
                  <a16:creationId xmlns:a16="http://schemas.microsoft.com/office/drawing/2014/main" id="{00000000-0008-0000-0E00-0000B2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3411" name="Button 179" hidden="1">
              <a:extLst>
                <a:ext uri="{63B3BB69-23CF-44E3-9099-C40C66FF867C}">
                  <a14:compatExt spid="_x0000_s223411"/>
                </a:ext>
                <a:ext uri="{FF2B5EF4-FFF2-40B4-BE49-F238E27FC236}">
                  <a16:creationId xmlns:a16="http://schemas.microsoft.com/office/drawing/2014/main" id="{00000000-0008-0000-0E00-0000B3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23412" name="Button 180" hidden="1">
              <a:extLst>
                <a:ext uri="{63B3BB69-23CF-44E3-9099-C40C66FF867C}">
                  <a14:compatExt spid="_x0000_s223412"/>
                </a:ext>
                <a:ext uri="{FF2B5EF4-FFF2-40B4-BE49-F238E27FC236}">
                  <a16:creationId xmlns:a16="http://schemas.microsoft.com/office/drawing/2014/main" id="{00000000-0008-0000-0E00-0000B46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75777" name="Button 1" hidden="1">
              <a:extLst>
                <a:ext uri="{63B3BB69-23CF-44E3-9099-C40C66FF867C}">
                  <a14:compatExt spid="_x0000_s75777"/>
                </a:ext>
                <a:ext uri="{FF2B5EF4-FFF2-40B4-BE49-F238E27FC236}">
                  <a16:creationId xmlns:a16="http://schemas.microsoft.com/office/drawing/2014/main" id="{00000000-0008-0000-0F00-000001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76</xdr:row>
          <xdr:rowOff>50800</xdr:rowOff>
        </xdr:from>
        <xdr:to>
          <xdr:col>15</xdr:col>
          <xdr:colOff>546100</xdr:colOff>
          <xdr:row>77</xdr:row>
          <xdr:rowOff>107950</xdr:rowOff>
        </xdr:to>
        <xdr:sp macro="" textlink="">
          <xdr:nvSpPr>
            <xdr:cNvPr id="75778" name="Button 2" hidden="1">
              <a:extLst>
                <a:ext uri="{63B3BB69-23CF-44E3-9099-C40C66FF867C}">
                  <a14:compatExt spid="_x0000_s75778"/>
                </a:ext>
                <a:ext uri="{FF2B5EF4-FFF2-40B4-BE49-F238E27FC236}">
                  <a16:creationId xmlns:a16="http://schemas.microsoft.com/office/drawing/2014/main" id="{00000000-0008-0000-0F00-000002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75779" name="Button 3" hidden="1">
              <a:extLst>
                <a:ext uri="{63B3BB69-23CF-44E3-9099-C40C66FF867C}">
                  <a14:compatExt spid="_x0000_s75779"/>
                </a:ext>
                <a:ext uri="{FF2B5EF4-FFF2-40B4-BE49-F238E27FC236}">
                  <a16:creationId xmlns:a16="http://schemas.microsoft.com/office/drawing/2014/main" id="{00000000-0008-0000-0F00-000003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75780" name="Button 4" hidden="1">
              <a:extLst>
                <a:ext uri="{63B3BB69-23CF-44E3-9099-C40C66FF867C}">
                  <a14:compatExt spid="_x0000_s75780"/>
                </a:ext>
                <a:ext uri="{FF2B5EF4-FFF2-40B4-BE49-F238E27FC236}">
                  <a16:creationId xmlns:a16="http://schemas.microsoft.com/office/drawing/2014/main" id="{00000000-0008-0000-0F00-000004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75781" name="Button 5" hidden="1">
              <a:extLst>
                <a:ext uri="{63B3BB69-23CF-44E3-9099-C40C66FF867C}">
                  <a14:compatExt spid="_x0000_s75781"/>
                </a:ext>
                <a:ext uri="{FF2B5EF4-FFF2-40B4-BE49-F238E27FC236}">
                  <a16:creationId xmlns:a16="http://schemas.microsoft.com/office/drawing/2014/main" id="{00000000-0008-0000-0F00-000005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75782" name="Button 6" hidden="1">
              <a:extLst>
                <a:ext uri="{63B3BB69-23CF-44E3-9099-C40C66FF867C}">
                  <a14:compatExt spid="_x0000_s75782"/>
                </a:ext>
                <a:ext uri="{FF2B5EF4-FFF2-40B4-BE49-F238E27FC236}">
                  <a16:creationId xmlns:a16="http://schemas.microsoft.com/office/drawing/2014/main" id="{00000000-0008-0000-0F00-000006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75783" name="Button 7" hidden="1">
              <a:extLst>
                <a:ext uri="{63B3BB69-23CF-44E3-9099-C40C66FF867C}">
                  <a14:compatExt spid="_x0000_s75783"/>
                </a:ext>
                <a:ext uri="{FF2B5EF4-FFF2-40B4-BE49-F238E27FC236}">
                  <a16:creationId xmlns:a16="http://schemas.microsoft.com/office/drawing/2014/main" id="{00000000-0008-0000-0F00-000007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5784" name="Button 8" hidden="1">
              <a:extLst>
                <a:ext uri="{63B3BB69-23CF-44E3-9099-C40C66FF867C}">
                  <a14:compatExt spid="_x0000_s75784"/>
                </a:ext>
                <a:ext uri="{FF2B5EF4-FFF2-40B4-BE49-F238E27FC236}">
                  <a16:creationId xmlns:a16="http://schemas.microsoft.com/office/drawing/2014/main" id="{00000000-0008-0000-0F00-000008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5785" name="Button 9" hidden="1">
              <a:extLst>
                <a:ext uri="{63B3BB69-23CF-44E3-9099-C40C66FF867C}">
                  <a14:compatExt spid="_x0000_s75785"/>
                </a:ext>
                <a:ext uri="{FF2B5EF4-FFF2-40B4-BE49-F238E27FC236}">
                  <a16:creationId xmlns:a16="http://schemas.microsoft.com/office/drawing/2014/main" id="{00000000-0008-0000-0F00-000009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5786" name="Button 10" hidden="1">
              <a:extLst>
                <a:ext uri="{63B3BB69-23CF-44E3-9099-C40C66FF867C}">
                  <a14:compatExt spid="_x0000_s75786"/>
                </a:ext>
                <a:ext uri="{FF2B5EF4-FFF2-40B4-BE49-F238E27FC236}">
                  <a16:creationId xmlns:a16="http://schemas.microsoft.com/office/drawing/2014/main" id="{00000000-0008-0000-0F00-00000A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5787" name="Button 11" hidden="1">
              <a:extLst>
                <a:ext uri="{63B3BB69-23CF-44E3-9099-C40C66FF867C}">
                  <a14:compatExt spid="_x0000_s75787"/>
                </a:ext>
                <a:ext uri="{FF2B5EF4-FFF2-40B4-BE49-F238E27FC236}">
                  <a16:creationId xmlns:a16="http://schemas.microsoft.com/office/drawing/2014/main" id="{00000000-0008-0000-0F00-00000B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5788" name="Button 12" hidden="1">
              <a:extLst>
                <a:ext uri="{63B3BB69-23CF-44E3-9099-C40C66FF867C}">
                  <a14:compatExt spid="_x0000_s75788"/>
                </a:ext>
                <a:ext uri="{FF2B5EF4-FFF2-40B4-BE49-F238E27FC236}">
                  <a16:creationId xmlns:a16="http://schemas.microsoft.com/office/drawing/2014/main" id="{00000000-0008-0000-0F00-00000C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5789" name="Button 13" hidden="1">
              <a:extLst>
                <a:ext uri="{63B3BB69-23CF-44E3-9099-C40C66FF867C}">
                  <a14:compatExt spid="_x0000_s75789"/>
                </a:ext>
                <a:ext uri="{FF2B5EF4-FFF2-40B4-BE49-F238E27FC236}">
                  <a16:creationId xmlns:a16="http://schemas.microsoft.com/office/drawing/2014/main" id="{00000000-0008-0000-0F00-00000D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5790" name="Button 14" hidden="1">
              <a:extLst>
                <a:ext uri="{63B3BB69-23CF-44E3-9099-C40C66FF867C}">
                  <a14:compatExt spid="_x0000_s75790"/>
                </a:ext>
                <a:ext uri="{FF2B5EF4-FFF2-40B4-BE49-F238E27FC236}">
                  <a16:creationId xmlns:a16="http://schemas.microsoft.com/office/drawing/2014/main" id="{00000000-0008-0000-0F00-00000E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5791" name="Button 15" hidden="1">
              <a:extLst>
                <a:ext uri="{63B3BB69-23CF-44E3-9099-C40C66FF867C}">
                  <a14:compatExt spid="_x0000_s75791"/>
                </a:ext>
                <a:ext uri="{FF2B5EF4-FFF2-40B4-BE49-F238E27FC236}">
                  <a16:creationId xmlns:a16="http://schemas.microsoft.com/office/drawing/2014/main" id="{00000000-0008-0000-0F00-00000F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5792" name="Button 16" hidden="1">
              <a:extLst>
                <a:ext uri="{63B3BB69-23CF-44E3-9099-C40C66FF867C}">
                  <a14:compatExt spid="_x0000_s75792"/>
                </a:ext>
                <a:ext uri="{FF2B5EF4-FFF2-40B4-BE49-F238E27FC236}">
                  <a16:creationId xmlns:a16="http://schemas.microsoft.com/office/drawing/2014/main" id="{00000000-0008-0000-0F00-000010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5793" name="Button 17" hidden="1">
              <a:extLst>
                <a:ext uri="{63B3BB69-23CF-44E3-9099-C40C66FF867C}">
                  <a14:compatExt spid="_x0000_s75793"/>
                </a:ext>
                <a:ext uri="{FF2B5EF4-FFF2-40B4-BE49-F238E27FC236}">
                  <a16:creationId xmlns:a16="http://schemas.microsoft.com/office/drawing/2014/main" id="{00000000-0008-0000-0F00-000011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5794" name="Button 18" hidden="1">
              <a:extLst>
                <a:ext uri="{63B3BB69-23CF-44E3-9099-C40C66FF867C}">
                  <a14:compatExt spid="_x0000_s75794"/>
                </a:ext>
                <a:ext uri="{FF2B5EF4-FFF2-40B4-BE49-F238E27FC236}">
                  <a16:creationId xmlns:a16="http://schemas.microsoft.com/office/drawing/2014/main" id="{00000000-0008-0000-0F00-000012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5795" name="Button 19" hidden="1">
              <a:extLst>
                <a:ext uri="{63B3BB69-23CF-44E3-9099-C40C66FF867C}">
                  <a14:compatExt spid="_x0000_s75795"/>
                </a:ext>
                <a:ext uri="{FF2B5EF4-FFF2-40B4-BE49-F238E27FC236}">
                  <a16:creationId xmlns:a16="http://schemas.microsoft.com/office/drawing/2014/main" id="{00000000-0008-0000-0F00-000013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5796" name="Button 20" hidden="1">
              <a:extLst>
                <a:ext uri="{63B3BB69-23CF-44E3-9099-C40C66FF867C}">
                  <a14:compatExt spid="_x0000_s75796"/>
                </a:ext>
                <a:ext uri="{FF2B5EF4-FFF2-40B4-BE49-F238E27FC236}">
                  <a16:creationId xmlns:a16="http://schemas.microsoft.com/office/drawing/2014/main" id="{00000000-0008-0000-0F00-000014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5797" name="Button 21" hidden="1">
              <a:extLst>
                <a:ext uri="{63B3BB69-23CF-44E3-9099-C40C66FF867C}">
                  <a14:compatExt spid="_x0000_s75797"/>
                </a:ext>
                <a:ext uri="{FF2B5EF4-FFF2-40B4-BE49-F238E27FC236}">
                  <a16:creationId xmlns:a16="http://schemas.microsoft.com/office/drawing/2014/main" id="{00000000-0008-0000-0F00-000015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5798" name="Button 22" hidden="1">
              <a:extLst>
                <a:ext uri="{63B3BB69-23CF-44E3-9099-C40C66FF867C}">
                  <a14:compatExt spid="_x0000_s75798"/>
                </a:ext>
                <a:ext uri="{FF2B5EF4-FFF2-40B4-BE49-F238E27FC236}">
                  <a16:creationId xmlns:a16="http://schemas.microsoft.com/office/drawing/2014/main" id="{00000000-0008-0000-0F00-000016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5799" name="Button 23" hidden="1">
              <a:extLst>
                <a:ext uri="{63B3BB69-23CF-44E3-9099-C40C66FF867C}">
                  <a14:compatExt spid="_x0000_s75799"/>
                </a:ext>
                <a:ext uri="{FF2B5EF4-FFF2-40B4-BE49-F238E27FC236}">
                  <a16:creationId xmlns:a16="http://schemas.microsoft.com/office/drawing/2014/main" id="{00000000-0008-0000-0F00-000017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5800" name="Button 24" hidden="1">
              <a:extLst>
                <a:ext uri="{63B3BB69-23CF-44E3-9099-C40C66FF867C}">
                  <a14:compatExt spid="_x0000_s75800"/>
                </a:ext>
                <a:ext uri="{FF2B5EF4-FFF2-40B4-BE49-F238E27FC236}">
                  <a16:creationId xmlns:a16="http://schemas.microsoft.com/office/drawing/2014/main" id="{00000000-0008-0000-0F00-000018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5801" name="Button 25" hidden="1">
              <a:extLst>
                <a:ext uri="{63B3BB69-23CF-44E3-9099-C40C66FF867C}">
                  <a14:compatExt spid="_x0000_s75801"/>
                </a:ext>
                <a:ext uri="{FF2B5EF4-FFF2-40B4-BE49-F238E27FC236}">
                  <a16:creationId xmlns:a16="http://schemas.microsoft.com/office/drawing/2014/main" id="{00000000-0008-0000-0F00-000019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5802" name="Button 26" hidden="1">
              <a:extLst>
                <a:ext uri="{63B3BB69-23CF-44E3-9099-C40C66FF867C}">
                  <a14:compatExt spid="_x0000_s75802"/>
                </a:ext>
                <a:ext uri="{FF2B5EF4-FFF2-40B4-BE49-F238E27FC236}">
                  <a16:creationId xmlns:a16="http://schemas.microsoft.com/office/drawing/2014/main" id="{00000000-0008-0000-0F00-00001A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5803" name="Button 27" hidden="1">
              <a:extLst>
                <a:ext uri="{63B3BB69-23CF-44E3-9099-C40C66FF867C}">
                  <a14:compatExt spid="_x0000_s75803"/>
                </a:ext>
                <a:ext uri="{FF2B5EF4-FFF2-40B4-BE49-F238E27FC236}">
                  <a16:creationId xmlns:a16="http://schemas.microsoft.com/office/drawing/2014/main" id="{00000000-0008-0000-0F00-00001B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5804" name="Button 28" hidden="1">
              <a:extLst>
                <a:ext uri="{63B3BB69-23CF-44E3-9099-C40C66FF867C}">
                  <a14:compatExt spid="_x0000_s75804"/>
                </a:ext>
                <a:ext uri="{FF2B5EF4-FFF2-40B4-BE49-F238E27FC236}">
                  <a16:creationId xmlns:a16="http://schemas.microsoft.com/office/drawing/2014/main" id="{00000000-0008-0000-0F00-00001C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5805" name="Button 29" hidden="1">
              <a:extLst>
                <a:ext uri="{63B3BB69-23CF-44E3-9099-C40C66FF867C}">
                  <a14:compatExt spid="_x0000_s75805"/>
                </a:ext>
                <a:ext uri="{FF2B5EF4-FFF2-40B4-BE49-F238E27FC236}">
                  <a16:creationId xmlns:a16="http://schemas.microsoft.com/office/drawing/2014/main" id="{00000000-0008-0000-0F00-00001D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5806" name="Button 30" hidden="1">
              <a:extLst>
                <a:ext uri="{63B3BB69-23CF-44E3-9099-C40C66FF867C}">
                  <a14:compatExt spid="_x0000_s75806"/>
                </a:ext>
                <a:ext uri="{FF2B5EF4-FFF2-40B4-BE49-F238E27FC236}">
                  <a16:creationId xmlns:a16="http://schemas.microsoft.com/office/drawing/2014/main" id="{00000000-0008-0000-0F00-00001E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5807" name="Button 31" hidden="1">
              <a:extLst>
                <a:ext uri="{63B3BB69-23CF-44E3-9099-C40C66FF867C}">
                  <a14:compatExt spid="_x0000_s75807"/>
                </a:ext>
                <a:ext uri="{FF2B5EF4-FFF2-40B4-BE49-F238E27FC236}">
                  <a16:creationId xmlns:a16="http://schemas.microsoft.com/office/drawing/2014/main" id="{00000000-0008-0000-0F00-00001F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5808" name="Button 32" hidden="1">
              <a:extLst>
                <a:ext uri="{63B3BB69-23CF-44E3-9099-C40C66FF867C}">
                  <a14:compatExt spid="_x0000_s75808"/>
                </a:ext>
                <a:ext uri="{FF2B5EF4-FFF2-40B4-BE49-F238E27FC236}">
                  <a16:creationId xmlns:a16="http://schemas.microsoft.com/office/drawing/2014/main" id="{00000000-0008-0000-0F00-000020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5809" name="Button 33" hidden="1">
              <a:extLst>
                <a:ext uri="{63B3BB69-23CF-44E3-9099-C40C66FF867C}">
                  <a14:compatExt spid="_x0000_s75809"/>
                </a:ext>
                <a:ext uri="{FF2B5EF4-FFF2-40B4-BE49-F238E27FC236}">
                  <a16:creationId xmlns:a16="http://schemas.microsoft.com/office/drawing/2014/main" id="{00000000-0008-0000-0F00-000021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5810" name="Button 34" hidden="1">
              <a:extLst>
                <a:ext uri="{63B3BB69-23CF-44E3-9099-C40C66FF867C}">
                  <a14:compatExt spid="_x0000_s75810"/>
                </a:ext>
                <a:ext uri="{FF2B5EF4-FFF2-40B4-BE49-F238E27FC236}">
                  <a16:creationId xmlns:a16="http://schemas.microsoft.com/office/drawing/2014/main" id="{00000000-0008-0000-0F00-000022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5811" name="Button 35" hidden="1">
              <a:extLst>
                <a:ext uri="{63B3BB69-23CF-44E3-9099-C40C66FF867C}">
                  <a14:compatExt spid="_x0000_s75811"/>
                </a:ext>
                <a:ext uri="{FF2B5EF4-FFF2-40B4-BE49-F238E27FC236}">
                  <a16:creationId xmlns:a16="http://schemas.microsoft.com/office/drawing/2014/main" id="{00000000-0008-0000-0F00-000023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5812" name="Button 36" hidden="1">
              <a:extLst>
                <a:ext uri="{63B3BB69-23CF-44E3-9099-C40C66FF867C}">
                  <a14:compatExt spid="_x0000_s75812"/>
                </a:ext>
                <a:ext uri="{FF2B5EF4-FFF2-40B4-BE49-F238E27FC236}">
                  <a16:creationId xmlns:a16="http://schemas.microsoft.com/office/drawing/2014/main" id="{00000000-0008-0000-0F00-000024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5813" name="Button 37" hidden="1">
              <a:extLst>
                <a:ext uri="{63B3BB69-23CF-44E3-9099-C40C66FF867C}">
                  <a14:compatExt spid="_x0000_s75813"/>
                </a:ext>
                <a:ext uri="{FF2B5EF4-FFF2-40B4-BE49-F238E27FC236}">
                  <a16:creationId xmlns:a16="http://schemas.microsoft.com/office/drawing/2014/main" id="{00000000-0008-0000-0F00-000025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5814" name="Button 38" hidden="1">
              <a:extLst>
                <a:ext uri="{63B3BB69-23CF-44E3-9099-C40C66FF867C}">
                  <a14:compatExt spid="_x0000_s75814"/>
                </a:ext>
                <a:ext uri="{FF2B5EF4-FFF2-40B4-BE49-F238E27FC236}">
                  <a16:creationId xmlns:a16="http://schemas.microsoft.com/office/drawing/2014/main" id="{00000000-0008-0000-0F00-000026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5815" name="Button 39" hidden="1">
              <a:extLst>
                <a:ext uri="{63B3BB69-23CF-44E3-9099-C40C66FF867C}">
                  <a14:compatExt spid="_x0000_s75815"/>
                </a:ext>
                <a:ext uri="{FF2B5EF4-FFF2-40B4-BE49-F238E27FC236}">
                  <a16:creationId xmlns:a16="http://schemas.microsoft.com/office/drawing/2014/main" id="{00000000-0008-0000-0F00-000027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5816" name="Button 40" hidden="1">
              <a:extLst>
                <a:ext uri="{63B3BB69-23CF-44E3-9099-C40C66FF867C}">
                  <a14:compatExt spid="_x0000_s75816"/>
                </a:ext>
                <a:ext uri="{FF2B5EF4-FFF2-40B4-BE49-F238E27FC236}">
                  <a16:creationId xmlns:a16="http://schemas.microsoft.com/office/drawing/2014/main" id="{00000000-0008-0000-0F00-000028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5817" name="Button 41" hidden="1">
              <a:extLst>
                <a:ext uri="{63B3BB69-23CF-44E3-9099-C40C66FF867C}">
                  <a14:compatExt spid="_x0000_s75817"/>
                </a:ext>
                <a:ext uri="{FF2B5EF4-FFF2-40B4-BE49-F238E27FC236}">
                  <a16:creationId xmlns:a16="http://schemas.microsoft.com/office/drawing/2014/main" id="{00000000-0008-0000-0F00-000029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5818" name="Button 42" hidden="1">
              <a:extLst>
                <a:ext uri="{63B3BB69-23CF-44E3-9099-C40C66FF867C}">
                  <a14:compatExt spid="_x0000_s75818"/>
                </a:ext>
                <a:ext uri="{FF2B5EF4-FFF2-40B4-BE49-F238E27FC236}">
                  <a16:creationId xmlns:a16="http://schemas.microsoft.com/office/drawing/2014/main" id="{00000000-0008-0000-0F00-00002A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5819" name="Button 43" hidden="1">
              <a:extLst>
                <a:ext uri="{63B3BB69-23CF-44E3-9099-C40C66FF867C}">
                  <a14:compatExt spid="_x0000_s75819"/>
                </a:ext>
                <a:ext uri="{FF2B5EF4-FFF2-40B4-BE49-F238E27FC236}">
                  <a16:creationId xmlns:a16="http://schemas.microsoft.com/office/drawing/2014/main" id="{00000000-0008-0000-0F00-00002B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5820" name="Button 44" hidden="1">
              <a:extLst>
                <a:ext uri="{63B3BB69-23CF-44E3-9099-C40C66FF867C}">
                  <a14:compatExt spid="_x0000_s75820"/>
                </a:ext>
                <a:ext uri="{FF2B5EF4-FFF2-40B4-BE49-F238E27FC236}">
                  <a16:creationId xmlns:a16="http://schemas.microsoft.com/office/drawing/2014/main" id="{00000000-0008-0000-0F00-00002C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5821" name="Button 45" hidden="1">
              <a:extLst>
                <a:ext uri="{63B3BB69-23CF-44E3-9099-C40C66FF867C}">
                  <a14:compatExt spid="_x0000_s75821"/>
                </a:ext>
                <a:ext uri="{FF2B5EF4-FFF2-40B4-BE49-F238E27FC236}">
                  <a16:creationId xmlns:a16="http://schemas.microsoft.com/office/drawing/2014/main" id="{00000000-0008-0000-0F00-00002D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5822" name="Button 46" hidden="1">
              <a:extLst>
                <a:ext uri="{63B3BB69-23CF-44E3-9099-C40C66FF867C}">
                  <a14:compatExt spid="_x0000_s75822"/>
                </a:ext>
                <a:ext uri="{FF2B5EF4-FFF2-40B4-BE49-F238E27FC236}">
                  <a16:creationId xmlns:a16="http://schemas.microsoft.com/office/drawing/2014/main" id="{00000000-0008-0000-0F00-00002E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5823" name="Button 47" hidden="1">
              <a:extLst>
                <a:ext uri="{63B3BB69-23CF-44E3-9099-C40C66FF867C}">
                  <a14:compatExt spid="_x0000_s75823"/>
                </a:ext>
                <a:ext uri="{FF2B5EF4-FFF2-40B4-BE49-F238E27FC236}">
                  <a16:creationId xmlns:a16="http://schemas.microsoft.com/office/drawing/2014/main" id="{00000000-0008-0000-0F00-00002F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5824" name="Button 48" hidden="1">
              <a:extLst>
                <a:ext uri="{63B3BB69-23CF-44E3-9099-C40C66FF867C}">
                  <a14:compatExt spid="_x0000_s75824"/>
                </a:ext>
                <a:ext uri="{FF2B5EF4-FFF2-40B4-BE49-F238E27FC236}">
                  <a16:creationId xmlns:a16="http://schemas.microsoft.com/office/drawing/2014/main" id="{00000000-0008-0000-0F00-000030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5825" name="Button 49" hidden="1">
              <a:extLst>
                <a:ext uri="{63B3BB69-23CF-44E3-9099-C40C66FF867C}">
                  <a14:compatExt spid="_x0000_s75825"/>
                </a:ext>
                <a:ext uri="{FF2B5EF4-FFF2-40B4-BE49-F238E27FC236}">
                  <a16:creationId xmlns:a16="http://schemas.microsoft.com/office/drawing/2014/main" id="{00000000-0008-0000-0F00-000031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5826" name="Button 50" hidden="1">
              <a:extLst>
                <a:ext uri="{63B3BB69-23CF-44E3-9099-C40C66FF867C}">
                  <a14:compatExt spid="_x0000_s75826"/>
                </a:ext>
                <a:ext uri="{FF2B5EF4-FFF2-40B4-BE49-F238E27FC236}">
                  <a16:creationId xmlns:a16="http://schemas.microsoft.com/office/drawing/2014/main" id="{00000000-0008-0000-0F00-000032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5827" name="Button 51" hidden="1">
              <a:extLst>
                <a:ext uri="{63B3BB69-23CF-44E3-9099-C40C66FF867C}">
                  <a14:compatExt spid="_x0000_s75827"/>
                </a:ext>
                <a:ext uri="{FF2B5EF4-FFF2-40B4-BE49-F238E27FC236}">
                  <a16:creationId xmlns:a16="http://schemas.microsoft.com/office/drawing/2014/main" id="{00000000-0008-0000-0F00-000033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5828" name="Button 52" hidden="1">
              <a:extLst>
                <a:ext uri="{63B3BB69-23CF-44E3-9099-C40C66FF867C}">
                  <a14:compatExt spid="_x0000_s75828"/>
                </a:ext>
                <a:ext uri="{FF2B5EF4-FFF2-40B4-BE49-F238E27FC236}">
                  <a16:creationId xmlns:a16="http://schemas.microsoft.com/office/drawing/2014/main" id="{00000000-0008-0000-0F00-000034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5829" name="Button 53" hidden="1">
              <a:extLst>
                <a:ext uri="{63B3BB69-23CF-44E3-9099-C40C66FF867C}">
                  <a14:compatExt spid="_x0000_s75829"/>
                </a:ext>
                <a:ext uri="{FF2B5EF4-FFF2-40B4-BE49-F238E27FC236}">
                  <a16:creationId xmlns:a16="http://schemas.microsoft.com/office/drawing/2014/main" id="{00000000-0008-0000-0F00-000035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5830" name="Button 54" hidden="1">
              <a:extLst>
                <a:ext uri="{63B3BB69-23CF-44E3-9099-C40C66FF867C}">
                  <a14:compatExt spid="_x0000_s75830"/>
                </a:ext>
                <a:ext uri="{FF2B5EF4-FFF2-40B4-BE49-F238E27FC236}">
                  <a16:creationId xmlns:a16="http://schemas.microsoft.com/office/drawing/2014/main" id="{00000000-0008-0000-0F00-000036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5831" name="Button 55" hidden="1">
              <a:extLst>
                <a:ext uri="{63B3BB69-23CF-44E3-9099-C40C66FF867C}">
                  <a14:compatExt spid="_x0000_s75831"/>
                </a:ext>
                <a:ext uri="{FF2B5EF4-FFF2-40B4-BE49-F238E27FC236}">
                  <a16:creationId xmlns:a16="http://schemas.microsoft.com/office/drawing/2014/main" id="{00000000-0008-0000-0F00-000037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5832" name="Button 56" hidden="1">
              <a:extLst>
                <a:ext uri="{63B3BB69-23CF-44E3-9099-C40C66FF867C}">
                  <a14:compatExt spid="_x0000_s75832"/>
                </a:ext>
                <a:ext uri="{FF2B5EF4-FFF2-40B4-BE49-F238E27FC236}">
                  <a16:creationId xmlns:a16="http://schemas.microsoft.com/office/drawing/2014/main" id="{00000000-0008-0000-0F00-000038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5833" name="Button 57" hidden="1">
              <a:extLst>
                <a:ext uri="{63B3BB69-23CF-44E3-9099-C40C66FF867C}">
                  <a14:compatExt spid="_x0000_s75833"/>
                </a:ext>
                <a:ext uri="{FF2B5EF4-FFF2-40B4-BE49-F238E27FC236}">
                  <a16:creationId xmlns:a16="http://schemas.microsoft.com/office/drawing/2014/main" id="{00000000-0008-0000-0F00-000039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5834" name="Button 58" hidden="1">
              <a:extLst>
                <a:ext uri="{63B3BB69-23CF-44E3-9099-C40C66FF867C}">
                  <a14:compatExt spid="_x0000_s75834"/>
                </a:ext>
                <a:ext uri="{FF2B5EF4-FFF2-40B4-BE49-F238E27FC236}">
                  <a16:creationId xmlns:a16="http://schemas.microsoft.com/office/drawing/2014/main" id="{00000000-0008-0000-0F00-00003A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5835" name="Button 59" hidden="1">
              <a:extLst>
                <a:ext uri="{63B3BB69-23CF-44E3-9099-C40C66FF867C}">
                  <a14:compatExt spid="_x0000_s75835"/>
                </a:ext>
                <a:ext uri="{FF2B5EF4-FFF2-40B4-BE49-F238E27FC236}">
                  <a16:creationId xmlns:a16="http://schemas.microsoft.com/office/drawing/2014/main" id="{00000000-0008-0000-0F00-00003B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5836" name="Button 60" hidden="1">
              <a:extLst>
                <a:ext uri="{63B3BB69-23CF-44E3-9099-C40C66FF867C}">
                  <a14:compatExt spid="_x0000_s75836"/>
                </a:ext>
                <a:ext uri="{FF2B5EF4-FFF2-40B4-BE49-F238E27FC236}">
                  <a16:creationId xmlns:a16="http://schemas.microsoft.com/office/drawing/2014/main" id="{00000000-0008-0000-0F00-00003C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5837" name="Button 61" hidden="1">
              <a:extLst>
                <a:ext uri="{63B3BB69-23CF-44E3-9099-C40C66FF867C}">
                  <a14:compatExt spid="_x0000_s75837"/>
                </a:ext>
                <a:ext uri="{FF2B5EF4-FFF2-40B4-BE49-F238E27FC236}">
                  <a16:creationId xmlns:a16="http://schemas.microsoft.com/office/drawing/2014/main" id="{00000000-0008-0000-0F00-00003D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5838" name="Button 62" hidden="1">
              <a:extLst>
                <a:ext uri="{63B3BB69-23CF-44E3-9099-C40C66FF867C}">
                  <a14:compatExt spid="_x0000_s75838"/>
                </a:ext>
                <a:ext uri="{FF2B5EF4-FFF2-40B4-BE49-F238E27FC236}">
                  <a16:creationId xmlns:a16="http://schemas.microsoft.com/office/drawing/2014/main" id="{00000000-0008-0000-0F00-00003E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5839" name="Button 63" hidden="1">
              <a:extLst>
                <a:ext uri="{63B3BB69-23CF-44E3-9099-C40C66FF867C}">
                  <a14:compatExt spid="_x0000_s75839"/>
                </a:ext>
                <a:ext uri="{FF2B5EF4-FFF2-40B4-BE49-F238E27FC236}">
                  <a16:creationId xmlns:a16="http://schemas.microsoft.com/office/drawing/2014/main" id="{00000000-0008-0000-0F00-00003F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75840" name="Button 64" hidden="1">
              <a:extLst>
                <a:ext uri="{63B3BB69-23CF-44E3-9099-C40C66FF867C}">
                  <a14:compatExt spid="_x0000_s75840"/>
                </a:ext>
                <a:ext uri="{FF2B5EF4-FFF2-40B4-BE49-F238E27FC236}">
                  <a16:creationId xmlns:a16="http://schemas.microsoft.com/office/drawing/2014/main" id="{00000000-0008-0000-0F00-000040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5841" name="Button 65" hidden="1">
              <a:extLst>
                <a:ext uri="{63B3BB69-23CF-44E3-9099-C40C66FF867C}">
                  <a14:compatExt spid="_x0000_s75841"/>
                </a:ext>
                <a:ext uri="{FF2B5EF4-FFF2-40B4-BE49-F238E27FC236}">
                  <a16:creationId xmlns:a16="http://schemas.microsoft.com/office/drawing/2014/main" id="{00000000-0008-0000-0F00-000041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5842" name="Button 66" hidden="1">
              <a:extLst>
                <a:ext uri="{63B3BB69-23CF-44E3-9099-C40C66FF867C}">
                  <a14:compatExt spid="_x0000_s75842"/>
                </a:ext>
                <a:ext uri="{FF2B5EF4-FFF2-40B4-BE49-F238E27FC236}">
                  <a16:creationId xmlns:a16="http://schemas.microsoft.com/office/drawing/2014/main" id="{00000000-0008-0000-0F00-000042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5843" name="Button 67" hidden="1">
              <a:extLst>
                <a:ext uri="{63B3BB69-23CF-44E3-9099-C40C66FF867C}">
                  <a14:compatExt spid="_x0000_s75843"/>
                </a:ext>
                <a:ext uri="{FF2B5EF4-FFF2-40B4-BE49-F238E27FC236}">
                  <a16:creationId xmlns:a16="http://schemas.microsoft.com/office/drawing/2014/main" id="{00000000-0008-0000-0F00-000043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5844" name="Button 68" hidden="1">
              <a:extLst>
                <a:ext uri="{63B3BB69-23CF-44E3-9099-C40C66FF867C}">
                  <a14:compatExt spid="_x0000_s75844"/>
                </a:ext>
                <a:ext uri="{FF2B5EF4-FFF2-40B4-BE49-F238E27FC236}">
                  <a16:creationId xmlns:a16="http://schemas.microsoft.com/office/drawing/2014/main" id="{00000000-0008-0000-0F00-000044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5845" name="Button 69" hidden="1">
              <a:extLst>
                <a:ext uri="{63B3BB69-23CF-44E3-9099-C40C66FF867C}">
                  <a14:compatExt spid="_x0000_s75845"/>
                </a:ext>
                <a:ext uri="{FF2B5EF4-FFF2-40B4-BE49-F238E27FC236}">
                  <a16:creationId xmlns:a16="http://schemas.microsoft.com/office/drawing/2014/main" id="{00000000-0008-0000-0F00-000045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5846" name="Button 70" hidden="1">
              <a:extLst>
                <a:ext uri="{63B3BB69-23CF-44E3-9099-C40C66FF867C}">
                  <a14:compatExt spid="_x0000_s75846"/>
                </a:ext>
                <a:ext uri="{FF2B5EF4-FFF2-40B4-BE49-F238E27FC236}">
                  <a16:creationId xmlns:a16="http://schemas.microsoft.com/office/drawing/2014/main" id="{00000000-0008-0000-0F00-000046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5847" name="Button 71" hidden="1">
              <a:extLst>
                <a:ext uri="{63B3BB69-23CF-44E3-9099-C40C66FF867C}">
                  <a14:compatExt spid="_x0000_s75847"/>
                </a:ext>
                <a:ext uri="{FF2B5EF4-FFF2-40B4-BE49-F238E27FC236}">
                  <a16:creationId xmlns:a16="http://schemas.microsoft.com/office/drawing/2014/main" id="{00000000-0008-0000-0F00-000047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5848" name="Button 72" hidden="1">
              <a:extLst>
                <a:ext uri="{63B3BB69-23CF-44E3-9099-C40C66FF867C}">
                  <a14:compatExt spid="_x0000_s75848"/>
                </a:ext>
                <a:ext uri="{FF2B5EF4-FFF2-40B4-BE49-F238E27FC236}">
                  <a16:creationId xmlns:a16="http://schemas.microsoft.com/office/drawing/2014/main" id="{00000000-0008-0000-0F00-000048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5849" name="Button 73" hidden="1">
              <a:extLst>
                <a:ext uri="{63B3BB69-23CF-44E3-9099-C40C66FF867C}">
                  <a14:compatExt spid="_x0000_s75849"/>
                </a:ext>
                <a:ext uri="{FF2B5EF4-FFF2-40B4-BE49-F238E27FC236}">
                  <a16:creationId xmlns:a16="http://schemas.microsoft.com/office/drawing/2014/main" id="{00000000-0008-0000-0F00-000049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5850" name="Button 74" hidden="1">
              <a:extLst>
                <a:ext uri="{63B3BB69-23CF-44E3-9099-C40C66FF867C}">
                  <a14:compatExt spid="_x0000_s75850"/>
                </a:ext>
                <a:ext uri="{FF2B5EF4-FFF2-40B4-BE49-F238E27FC236}">
                  <a16:creationId xmlns:a16="http://schemas.microsoft.com/office/drawing/2014/main" id="{00000000-0008-0000-0F00-00004A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5851" name="Button 75" hidden="1">
              <a:extLst>
                <a:ext uri="{63B3BB69-23CF-44E3-9099-C40C66FF867C}">
                  <a14:compatExt spid="_x0000_s75851"/>
                </a:ext>
                <a:ext uri="{FF2B5EF4-FFF2-40B4-BE49-F238E27FC236}">
                  <a16:creationId xmlns:a16="http://schemas.microsoft.com/office/drawing/2014/main" id="{00000000-0008-0000-0F00-00004B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5852" name="Button 76" hidden="1">
              <a:extLst>
                <a:ext uri="{63B3BB69-23CF-44E3-9099-C40C66FF867C}">
                  <a14:compatExt spid="_x0000_s75852"/>
                </a:ext>
                <a:ext uri="{FF2B5EF4-FFF2-40B4-BE49-F238E27FC236}">
                  <a16:creationId xmlns:a16="http://schemas.microsoft.com/office/drawing/2014/main" id="{00000000-0008-0000-0F00-00004C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5853" name="Button 77" hidden="1">
              <a:extLst>
                <a:ext uri="{63B3BB69-23CF-44E3-9099-C40C66FF867C}">
                  <a14:compatExt spid="_x0000_s75853"/>
                </a:ext>
                <a:ext uri="{FF2B5EF4-FFF2-40B4-BE49-F238E27FC236}">
                  <a16:creationId xmlns:a16="http://schemas.microsoft.com/office/drawing/2014/main" id="{00000000-0008-0000-0F00-00004D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5854" name="Button 78" hidden="1">
              <a:extLst>
                <a:ext uri="{63B3BB69-23CF-44E3-9099-C40C66FF867C}">
                  <a14:compatExt spid="_x0000_s75854"/>
                </a:ext>
                <a:ext uri="{FF2B5EF4-FFF2-40B4-BE49-F238E27FC236}">
                  <a16:creationId xmlns:a16="http://schemas.microsoft.com/office/drawing/2014/main" id="{00000000-0008-0000-0F00-00004E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5855" name="Button 79" hidden="1">
              <a:extLst>
                <a:ext uri="{63B3BB69-23CF-44E3-9099-C40C66FF867C}">
                  <a14:compatExt spid="_x0000_s75855"/>
                </a:ext>
                <a:ext uri="{FF2B5EF4-FFF2-40B4-BE49-F238E27FC236}">
                  <a16:creationId xmlns:a16="http://schemas.microsoft.com/office/drawing/2014/main" id="{00000000-0008-0000-0F00-00004F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5856" name="Button 80" hidden="1">
              <a:extLst>
                <a:ext uri="{63B3BB69-23CF-44E3-9099-C40C66FF867C}">
                  <a14:compatExt spid="_x0000_s75856"/>
                </a:ext>
                <a:ext uri="{FF2B5EF4-FFF2-40B4-BE49-F238E27FC236}">
                  <a16:creationId xmlns:a16="http://schemas.microsoft.com/office/drawing/2014/main" id="{00000000-0008-0000-0F00-000050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5857" name="Button 81" hidden="1">
              <a:extLst>
                <a:ext uri="{63B3BB69-23CF-44E3-9099-C40C66FF867C}">
                  <a14:compatExt spid="_x0000_s75857"/>
                </a:ext>
                <a:ext uri="{FF2B5EF4-FFF2-40B4-BE49-F238E27FC236}">
                  <a16:creationId xmlns:a16="http://schemas.microsoft.com/office/drawing/2014/main" id="{00000000-0008-0000-0F00-000051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5858" name="Button 82" hidden="1">
              <a:extLst>
                <a:ext uri="{63B3BB69-23CF-44E3-9099-C40C66FF867C}">
                  <a14:compatExt spid="_x0000_s75858"/>
                </a:ext>
                <a:ext uri="{FF2B5EF4-FFF2-40B4-BE49-F238E27FC236}">
                  <a16:creationId xmlns:a16="http://schemas.microsoft.com/office/drawing/2014/main" id="{00000000-0008-0000-0F00-000052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5859" name="Button 83" hidden="1">
              <a:extLst>
                <a:ext uri="{63B3BB69-23CF-44E3-9099-C40C66FF867C}">
                  <a14:compatExt spid="_x0000_s75859"/>
                </a:ext>
                <a:ext uri="{FF2B5EF4-FFF2-40B4-BE49-F238E27FC236}">
                  <a16:creationId xmlns:a16="http://schemas.microsoft.com/office/drawing/2014/main" id="{00000000-0008-0000-0F00-000053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5860" name="Button 84" hidden="1">
              <a:extLst>
                <a:ext uri="{63B3BB69-23CF-44E3-9099-C40C66FF867C}">
                  <a14:compatExt spid="_x0000_s75860"/>
                </a:ext>
                <a:ext uri="{FF2B5EF4-FFF2-40B4-BE49-F238E27FC236}">
                  <a16:creationId xmlns:a16="http://schemas.microsoft.com/office/drawing/2014/main" id="{00000000-0008-0000-0F00-000054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5861" name="Button 85" hidden="1">
              <a:extLst>
                <a:ext uri="{63B3BB69-23CF-44E3-9099-C40C66FF867C}">
                  <a14:compatExt spid="_x0000_s75861"/>
                </a:ext>
                <a:ext uri="{FF2B5EF4-FFF2-40B4-BE49-F238E27FC236}">
                  <a16:creationId xmlns:a16="http://schemas.microsoft.com/office/drawing/2014/main" id="{00000000-0008-0000-0F00-000055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5862" name="Button 86" hidden="1">
              <a:extLst>
                <a:ext uri="{63B3BB69-23CF-44E3-9099-C40C66FF867C}">
                  <a14:compatExt spid="_x0000_s75862"/>
                </a:ext>
                <a:ext uri="{FF2B5EF4-FFF2-40B4-BE49-F238E27FC236}">
                  <a16:creationId xmlns:a16="http://schemas.microsoft.com/office/drawing/2014/main" id="{00000000-0008-0000-0F00-000056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5863" name="Button 87" hidden="1">
              <a:extLst>
                <a:ext uri="{63B3BB69-23CF-44E3-9099-C40C66FF867C}">
                  <a14:compatExt spid="_x0000_s75863"/>
                </a:ext>
                <a:ext uri="{FF2B5EF4-FFF2-40B4-BE49-F238E27FC236}">
                  <a16:creationId xmlns:a16="http://schemas.microsoft.com/office/drawing/2014/main" id="{00000000-0008-0000-0F00-000057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5864" name="Button 88" hidden="1">
              <a:extLst>
                <a:ext uri="{63B3BB69-23CF-44E3-9099-C40C66FF867C}">
                  <a14:compatExt spid="_x0000_s75864"/>
                </a:ext>
                <a:ext uri="{FF2B5EF4-FFF2-40B4-BE49-F238E27FC236}">
                  <a16:creationId xmlns:a16="http://schemas.microsoft.com/office/drawing/2014/main" id="{00000000-0008-0000-0F00-000058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5865" name="Button 89" hidden="1">
              <a:extLst>
                <a:ext uri="{63B3BB69-23CF-44E3-9099-C40C66FF867C}">
                  <a14:compatExt spid="_x0000_s75865"/>
                </a:ext>
                <a:ext uri="{FF2B5EF4-FFF2-40B4-BE49-F238E27FC236}">
                  <a16:creationId xmlns:a16="http://schemas.microsoft.com/office/drawing/2014/main" id="{00000000-0008-0000-0F00-000059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5866" name="Button 90" hidden="1">
              <a:extLst>
                <a:ext uri="{63B3BB69-23CF-44E3-9099-C40C66FF867C}">
                  <a14:compatExt spid="_x0000_s75866"/>
                </a:ext>
                <a:ext uri="{FF2B5EF4-FFF2-40B4-BE49-F238E27FC236}">
                  <a16:creationId xmlns:a16="http://schemas.microsoft.com/office/drawing/2014/main" id="{00000000-0008-0000-0F00-00005A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5867" name="Button 91" hidden="1">
              <a:extLst>
                <a:ext uri="{63B3BB69-23CF-44E3-9099-C40C66FF867C}">
                  <a14:compatExt spid="_x0000_s75867"/>
                </a:ext>
                <a:ext uri="{FF2B5EF4-FFF2-40B4-BE49-F238E27FC236}">
                  <a16:creationId xmlns:a16="http://schemas.microsoft.com/office/drawing/2014/main" id="{00000000-0008-0000-0F00-00005B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5868" name="Button 92" hidden="1">
              <a:extLst>
                <a:ext uri="{63B3BB69-23CF-44E3-9099-C40C66FF867C}">
                  <a14:compatExt spid="_x0000_s75868"/>
                </a:ext>
                <a:ext uri="{FF2B5EF4-FFF2-40B4-BE49-F238E27FC236}">
                  <a16:creationId xmlns:a16="http://schemas.microsoft.com/office/drawing/2014/main" id="{00000000-0008-0000-0F00-00005C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5869" name="Button 93" hidden="1">
              <a:extLst>
                <a:ext uri="{63B3BB69-23CF-44E3-9099-C40C66FF867C}">
                  <a14:compatExt spid="_x0000_s75869"/>
                </a:ext>
                <a:ext uri="{FF2B5EF4-FFF2-40B4-BE49-F238E27FC236}">
                  <a16:creationId xmlns:a16="http://schemas.microsoft.com/office/drawing/2014/main" id="{00000000-0008-0000-0F00-00005D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5870" name="Button 94" hidden="1">
              <a:extLst>
                <a:ext uri="{63B3BB69-23CF-44E3-9099-C40C66FF867C}">
                  <a14:compatExt spid="_x0000_s75870"/>
                </a:ext>
                <a:ext uri="{FF2B5EF4-FFF2-40B4-BE49-F238E27FC236}">
                  <a16:creationId xmlns:a16="http://schemas.microsoft.com/office/drawing/2014/main" id="{00000000-0008-0000-0F00-00005E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5871" name="Button 95" hidden="1">
              <a:extLst>
                <a:ext uri="{63B3BB69-23CF-44E3-9099-C40C66FF867C}">
                  <a14:compatExt spid="_x0000_s75871"/>
                </a:ext>
                <a:ext uri="{FF2B5EF4-FFF2-40B4-BE49-F238E27FC236}">
                  <a16:creationId xmlns:a16="http://schemas.microsoft.com/office/drawing/2014/main" id="{00000000-0008-0000-0F00-00005F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5872" name="Button 96" hidden="1">
              <a:extLst>
                <a:ext uri="{63B3BB69-23CF-44E3-9099-C40C66FF867C}">
                  <a14:compatExt spid="_x0000_s75872"/>
                </a:ext>
                <a:ext uri="{FF2B5EF4-FFF2-40B4-BE49-F238E27FC236}">
                  <a16:creationId xmlns:a16="http://schemas.microsoft.com/office/drawing/2014/main" id="{00000000-0008-0000-0F00-000060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5873" name="Button 97" hidden="1">
              <a:extLst>
                <a:ext uri="{63B3BB69-23CF-44E3-9099-C40C66FF867C}">
                  <a14:compatExt spid="_x0000_s75873"/>
                </a:ext>
                <a:ext uri="{FF2B5EF4-FFF2-40B4-BE49-F238E27FC236}">
                  <a16:creationId xmlns:a16="http://schemas.microsoft.com/office/drawing/2014/main" id="{00000000-0008-0000-0F00-000061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5874" name="Button 98" hidden="1">
              <a:extLst>
                <a:ext uri="{63B3BB69-23CF-44E3-9099-C40C66FF867C}">
                  <a14:compatExt spid="_x0000_s75874"/>
                </a:ext>
                <a:ext uri="{FF2B5EF4-FFF2-40B4-BE49-F238E27FC236}">
                  <a16:creationId xmlns:a16="http://schemas.microsoft.com/office/drawing/2014/main" id="{00000000-0008-0000-0F00-000062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5875" name="Button 99" hidden="1">
              <a:extLst>
                <a:ext uri="{63B3BB69-23CF-44E3-9099-C40C66FF867C}">
                  <a14:compatExt spid="_x0000_s75875"/>
                </a:ext>
                <a:ext uri="{FF2B5EF4-FFF2-40B4-BE49-F238E27FC236}">
                  <a16:creationId xmlns:a16="http://schemas.microsoft.com/office/drawing/2014/main" id="{00000000-0008-0000-0F00-000063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5876" name="Button 100" hidden="1">
              <a:extLst>
                <a:ext uri="{63B3BB69-23CF-44E3-9099-C40C66FF867C}">
                  <a14:compatExt spid="_x0000_s75876"/>
                </a:ext>
                <a:ext uri="{FF2B5EF4-FFF2-40B4-BE49-F238E27FC236}">
                  <a16:creationId xmlns:a16="http://schemas.microsoft.com/office/drawing/2014/main" id="{00000000-0008-0000-0F00-000064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5877" name="Button 101" hidden="1">
              <a:extLst>
                <a:ext uri="{63B3BB69-23CF-44E3-9099-C40C66FF867C}">
                  <a14:compatExt spid="_x0000_s75877"/>
                </a:ext>
                <a:ext uri="{FF2B5EF4-FFF2-40B4-BE49-F238E27FC236}">
                  <a16:creationId xmlns:a16="http://schemas.microsoft.com/office/drawing/2014/main" id="{00000000-0008-0000-0F00-000065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5878" name="Button 102" hidden="1">
              <a:extLst>
                <a:ext uri="{63B3BB69-23CF-44E3-9099-C40C66FF867C}">
                  <a14:compatExt spid="_x0000_s75878"/>
                </a:ext>
                <a:ext uri="{FF2B5EF4-FFF2-40B4-BE49-F238E27FC236}">
                  <a16:creationId xmlns:a16="http://schemas.microsoft.com/office/drawing/2014/main" id="{00000000-0008-0000-0F00-000066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5879" name="Button 103" hidden="1">
              <a:extLst>
                <a:ext uri="{63B3BB69-23CF-44E3-9099-C40C66FF867C}">
                  <a14:compatExt spid="_x0000_s75879"/>
                </a:ext>
                <a:ext uri="{FF2B5EF4-FFF2-40B4-BE49-F238E27FC236}">
                  <a16:creationId xmlns:a16="http://schemas.microsoft.com/office/drawing/2014/main" id="{00000000-0008-0000-0F00-000067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5880" name="Button 104" hidden="1">
              <a:extLst>
                <a:ext uri="{63B3BB69-23CF-44E3-9099-C40C66FF867C}">
                  <a14:compatExt spid="_x0000_s75880"/>
                </a:ext>
                <a:ext uri="{FF2B5EF4-FFF2-40B4-BE49-F238E27FC236}">
                  <a16:creationId xmlns:a16="http://schemas.microsoft.com/office/drawing/2014/main" id="{00000000-0008-0000-0F00-000068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5881" name="Button 105" hidden="1">
              <a:extLst>
                <a:ext uri="{63B3BB69-23CF-44E3-9099-C40C66FF867C}">
                  <a14:compatExt spid="_x0000_s75881"/>
                </a:ext>
                <a:ext uri="{FF2B5EF4-FFF2-40B4-BE49-F238E27FC236}">
                  <a16:creationId xmlns:a16="http://schemas.microsoft.com/office/drawing/2014/main" id="{00000000-0008-0000-0F00-000069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5882" name="Button 106" hidden="1">
              <a:extLst>
                <a:ext uri="{63B3BB69-23CF-44E3-9099-C40C66FF867C}">
                  <a14:compatExt spid="_x0000_s75882"/>
                </a:ext>
                <a:ext uri="{FF2B5EF4-FFF2-40B4-BE49-F238E27FC236}">
                  <a16:creationId xmlns:a16="http://schemas.microsoft.com/office/drawing/2014/main" id="{00000000-0008-0000-0F00-00006A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5883" name="Button 107" hidden="1">
              <a:extLst>
                <a:ext uri="{63B3BB69-23CF-44E3-9099-C40C66FF867C}">
                  <a14:compatExt spid="_x0000_s75883"/>
                </a:ext>
                <a:ext uri="{FF2B5EF4-FFF2-40B4-BE49-F238E27FC236}">
                  <a16:creationId xmlns:a16="http://schemas.microsoft.com/office/drawing/2014/main" id="{00000000-0008-0000-0F00-00006B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5884" name="Button 108" hidden="1">
              <a:extLst>
                <a:ext uri="{63B3BB69-23CF-44E3-9099-C40C66FF867C}">
                  <a14:compatExt spid="_x0000_s75884"/>
                </a:ext>
                <a:ext uri="{FF2B5EF4-FFF2-40B4-BE49-F238E27FC236}">
                  <a16:creationId xmlns:a16="http://schemas.microsoft.com/office/drawing/2014/main" id="{00000000-0008-0000-0F00-00006C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5885" name="Button 109" hidden="1">
              <a:extLst>
                <a:ext uri="{63B3BB69-23CF-44E3-9099-C40C66FF867C}">
                  <a14:compatExt spid="_x0000_s75885"/>
                </a:ext>
                <a:ext uri="{FF2B5EF4-FFF2-40B4-BE49-F238E27FC236}">
                  <a16:creationId xmlns:a16="http://schemas.microsoft.com/office/drawing/2014/main" id="{00000000-0008-0000-0F00-00006D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5886" name="Button 110" hidden="1">
              <a:extLst>
                <a:ext uri="{63B3BB69-23CF-44E3-9099-C40C66FF867C}">
                  <a14:compatExt spid="_x0000_s75886"/>
                </a:ext>
                <a:ext uri="{FF2B5EF4-FFF2-40B4-BE49-F238E27FC236}">
                  <a16:creationId xmlns:a16="http://schemas.microsoft.com/office/drawing/2014/main" id="{00000000-0008-0000-0F00-00006E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5887" name="Button 111" hidden="1">
              <a:extLst>
                <a:ext uri="{63B3BB69-23CF-44E3-9099-C40C66FF867C}">
                  <a14:compatExt spid="_x0000_s75887"/>
                </a:ext>
                <a:ext uri="{FF2B5EF4-FFF2-40B4-BE49-F238E27FC236}">
                  <a16:creationId xmlns:a16="http://schemas.microsoft.com/office/drawing/2014/main" id="{00000000-0008-0000-0F00-00006F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5888" name="Button 112" hidden="1">
              <a:extLst>
                <a:ext uri="{63B3BB69-23CF-44E3-9099-C40C66FF867C}">
                  <a14:compatExt spid="_x0000_s75888"/>
                </a:ext>
                <a:ext uri="{FF2B5EF4-FFF2-40B4-BE49-F238E27FC236}">
                  <a16:creationId xmlns:a16="http://schemas.microsoft.com/office/drawing/2014/main" id="{00000000-0008-0000-0F00-000070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5889" name="Button 113" hidden="1">
              <a:extLst>
                <a:ext uri="{63B3BB69-23CF-44E3-9099-C40C66FF867C}">
                  <a14:compatExt spid="_x0000_s75889"/>
                </a:ext>
                <a:ext uri="{FF2B5EF4-FFF2-40B4-BE49-F238E27FC236}">
                  <a16:creationId xmlns:a16="http://schemas.microsoft.com/office/drawing/2014/main" id="{00000000-0008-0000-0F00-000071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5890" name="Button 114" hidden="1">
              <a:extLst>
                <a:ext uri="{63B3BB69-23CF-44E3-9099-C40C66FF867C}">
                  <a14:compatExt spid="_x0000_s75890"/>
                </a:ext>
                <a:ext uri="{FF2B5EF4-FFF2-40B4-BE49-F238E27FC236}">
                  <a16:creationId xmlns:a16="http://schemas.microsoft.com/office/drawing/2014/main" id="{00000000-0008-0000-0F00-000072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5891" name="Button 115" hidden="1">
              <a:extLst>
                <a:ext uri="{63B3BB69-23CF-44E3-9099-C40C66FF867C}">
                  <a14:compatExt spid="_x0000_s75891"/>
                </a:ext>
                <a:ext uri="{FF2B5EF4-FFF2-40B4-BE49-F238E27FC236}">
                  <a16:creationId xmlns:a16="http://schemas.microsoft.com/office/drawing/2014/main" id="{00000000-0008-0000-0F00-000073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5892" name="Button 116" hidden="1">
              <a:extLst>
                <a:ext uri="{63B3BB69-23CF-44E3-9099-C40C66FF867C}">
                  <a14:compatExt spid="_x0000_s75892"/>
                </a:ext>
                <a:ext uri="{FF2B5EF4-FFF2-40B4-BE49-F238E27FC236}">
                  <a16:creationId xmlns:a16="http://schemas.microsoft.com/office/drawing/2014/main" id="{00000000-0008-0000-0F00-000074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5893" name="Button 117" hidden="1">
              <a:extLst>
                <a:ext uri="{63B3BB69-23CF-44E3-9099-C40C66FF867C}">
                  <a14:compatExt spid="_x0000_s75893"/>
                </a:ext>
                <a:ext uri="{FF2B5EF4-FFF2-40B4-BE49-F238E27FC236}">
                  <a16:creationId xmlns:a16="http://schemas.microsoft.com/office/drawing/2014/main" id="{00000000-0008-0000-0F00-000075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5894" name="Button 118" hidden="1">
              <a:extLst>
                <a:ext uri="{63B3BB69-23CF-44E3-9099-C40C66FF867C}">
                  <a14:compatExt spid="_x0000_s75894"/>
                </a:ext>
                <a:ext uri="{FF2B5EF4-FFF2-40B4-BE49-F238E27FC236}">
                  <a16:creationId xmlns:a16="http://schemas.microsoft.com/office/drawing/2014/main" id="{00000000-0008-0000-0F00-000076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5895" name="Button 119" hidden="1">
              <a:extLst>
                <a:ext uri="{63B3BB69-23CF-44E3-9099-C40C66FF867C}">
                  <a14:compatExt spid="_x0000_s75895"/>
                </a:ext>
                <a:ext uri="{FF2B5EF4-FFF2-40B4-BE49-F238E27FC236}">
                  <a16:creationId xmlns:a16="http://schemas.microsoft.com/office/drawing/2014/main" id="{00000000-0008-0000-0F00-000077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5896" name="Button 120" hidden="1">
              <a:extLst>
                <a:ext uri="{63B3BB69-23CF-44E3-9099-C40C66FF867C}">
                  <a14:compatExt spid="_x0000_s75896"/>
                </a:ext>
                <a:ext uri="{FF2B5EF4-FFF2-40B4-BE49-F238E27FC236}">
                  <a16:creationId xmlns:a16="http://schemas.microsoft.com/office/drawing/2014/main" id="{00000000-0008-0000-0F00-000078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75897" name="Button 121" hidden="1">
              <a:extLst>
                <a:ext uri="{63B3BB69-23CF-44E3-9099-C40C66FF867C}">
                  <a14:compatExt spid="_x0000_s75897"/>
                </a:ext>
                <a:ext uri="{FF2B5EF4-FFF2-40B4-BE49-F238E27FC236}">
                  <a16:creationId xmlns:a16="http://schemas.microsoft.com/office/drawing/2014/main" id="{00000000-0008-0000-0F00-000079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5898" name="Button 122" hidden="1">
              <a:extLst>
                <a:ext uri="{63B3BB69-23CF-44E3-9099-C40C66FF867C}">
                  <a14:compatExt spid="_x0000_s75898"/>
                </a:ext>
                <a:ext uri="{FF2B5EF4-FFF2-40B4-BE49-F238E27FC236}">
                  <a16:creationId xmlns:a16="http://schemas.microsoft.com/office/drawing/2014/main" id="{00000000-0008-0000-0F00-00007A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5899" name="Button 123" hidden="1">
              <a:extLst>
                <a:ext uri="{63B3BB69-23CF-44E3-9099-C40C66FF867C}">
                  <a14:compatExt spid="_x0000_s75899"/>
                </a:ext>
                <a:ext uri="{FF2B5EF4-FFF2-40B4-BE49-F238E27FC236}">
                  <a16:creationId xmlns:a16="http://schemas.microsoft.com/office/drawing/2014/main" id="{00000000-0008-0000-0F00-00007B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5900" name="Button 124" hidden="1">
              <a:extLst>
                <a:ext uri="{63B3BB69-23CF-44E3-9099-C40C66FF867C}">
                  <a14:compatExt spid="_x0000_s75900"/>
                </a:ext>
                <a:ext uri="{FF2B5EF4-FFF2-40B4-BE49-F238E27FC236}">
                  <a16:creationId xmlns:a16="http://schemas.microsoft.com/office/drawing/2014/main" id="{00000000-0008-0000-0F00-00007C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5901" name="Button 125" hidden="1">
              <a:extLst>
                <a:ext uri="{63B3BB69-23CF-44E3-9099-C40C66FF867C}">
                  <a14:compatExt spid="_x0000_s75901"/>
                </a:ext>
                <a:ext uri="{FF2B5EF4-FFF2-40B4-BE49-F238E27FC236}">
                  <a16:creationId xmlns:a16="http://schemas.microsoft.com/office/drawing/2014/main" id="{00000000-0008-0000-0F00-00007D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5902" name="Button 126" hidden="1">
              <a:extLst>
                <a:ext uri="{63B3BB69-23CF-44E3-9099-C40C66FF867C}">
                  <a14:compatExt spid="_x0000_s75902"/>
                </a:ext>
                <a:ext uri="{FF2B5EF4-FFF2-40B4-BE49-F238E27FC236}">
                  <a16:creationId xmlns:a16="http://schemas.microsoft.com/office/drawing/2014/main" id="{00000000-0008-0000-0F00-00007E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5903" name="Button 127" hidden="1">
              <a:extLst>
                <a:ext uri="{63B3BB69-23CF-44E3-9099-C40C66FF867C}">
                  <a14:compatExt spid="_x0000_s75903"/>
                </a:ext>
                <a:ext uri="{FF2B5EF4-FFF2-40B4-BE49-F238E27FC236}">
                  <a16:creationId xmlns:a16="http://schemas.microsoft.com/office/drawing/2014/main" id="{00000000-0008-0000-0F00-00007F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5904" name="Button 128" hidden="1">
              <a:extLst>
                <a:ext uri="{63B3BB69-23CF-44E3-9099-C40C66FF867C}">
                  <a14:compatExt spid="_x0000_s75904"/>
                </a:ext>
                <a:ext uri="{FF2B5EF4-FFF2-40B4-BE49-F238E27FC236}">
                  <a16:creationId xmlns:a16="http://schemas.microsoft.com/office/drawing/2014/main" id="{00000000-0008-0000-0F00-000080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5905" name="Button 129" hidden="1">
              <a:extLst>
                <a:ext uri="{63B3BB69-23CF-44E3-9099-C40C66FF867C}">
                  <a14:compatExt spid="_x0000_s75905"/>
                </a:ext>
                <a:ext uri="{FF2B5EF4-FFF2-40B4-BE49-F238E27FC236}">
                  <a16:creationId xmlns:a16="http://schemas.microsoft.com/office/drawing/2014/main" id="{00000000-0008-0000-0F00-000081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75906" name="Button 130" hidden="1">
              <a:extLst>
                <a:ext uri="{63B3BB69-23CF-44E3-9099-C40C66FF867C}">
                  <a14:compatExt spid="_x0000_s75906"/>
                </a:ext>
                <a:ext uri="{FF2B5EF4-FFF2-40B4-BE49-F238E27FC236}">
                  <a16:creationId xmlns:a16="http://schemas.microsoft.com/office/drawing/2014/main" id="{00000000-0008-0000-0F00-000082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75907" name="Button 131" hidden="1">
              <a:extLst>
                <a:ext uri="{63B3BB69-23CF-44E3-9099-C40C66FF867C}">
                  <a14:compatExt spid="_x0000_s75907"/>
                </a:ext>
                <a:ext uri="{FF2B5EF4-FFF2-40B4-BE49-F238E27FC236}">
                  <a16:creationId xmlns:a16="http://schemas.microsoft.com/office/drawing/2014/main" id="{00000000-0008-0000-0F00-000083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75908" name="Button 132" hidden="1">
              <a:extLst>
                <a:ext uri="{63B3BB69-23CF-44E3-9099-C40C66FF867C}">
                  <a14:compatExt spid="_x0000_s75908"/>
                </a:ext>
                <a:ext uri="{FF2B5EF4-FFF2-40B4-BE49-F238E27FC236}">
                  <a16:creationId xmlns:a16="http://schemas.microsoft.com/office/drawing/2014/main" id="{00000000-0008-0000-0F00-000084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75909" name="Button 133" hidden="1">
              <a:extLst>
                <a:ext uri="{63B3BB69-23CF-44E3-9099-C40C66FF867C}">
                  <a14:compatExt spid="_x0000_s75909"/>
                </a:ext>
                <a:ext uri="{FF2B5EF4-FFF2-40B4-BE49-F238E27FC236}">
                  <a16:creationId xmlns:a16="http://schemas.microsoft.com/office/drawing/2014/main" id="{00000000-0008-0000-0F00-000085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75910" name="Button 134" hidden="1">
              <a:extLst>
                <a:ext uri="{63B3BB69-23CF-44E3-9099-C40C66FF867C}">
                  <a14:compatExt spid="_x0000_s75910"/>
                </a:ext>
                <a:ext uri="{FF2B5EF4-FFF2-40B4-BE49-F238E27FC236}">
                  <a16:creationId xmlns:a16="http://schemas.microsoft.com/office/drawing/2014/main" id="{00000000-0008-0000-0F00-000086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75911" name="Button 135" hidden="1">
              <a:extLst>
                <a:ext uri="{63B3BB69-23CF-44E3-9099-C40C66FF867C}">
                  <a14:compatExt spid="_x0000_s75911"/>
                </a:ext>
                <a:ext uri="{FF2B5EF4-FFF2-40B4-BE49-F238E27FC236}">
                  <a16:creationId xmlns:a16="http://schemas.microsoft.com/office/drawing/2014/main" id="{00000000-0008-0000-0F00-000087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75912" name="Button 136" hidden="1">
              <a:extLst>
                <a:ext uri="{63B3BB69-23CF-44E3-9099-C40C66FF867C}">
                  <a14:compatExt spid="_x0000_s75912"/>
                </a:ext>
                <a:ext uri="{FF2B5EF4-FFF2-40B4-BE49-F238E27FC236}">
                  <a16:creationId xmlns:a16="http://schemas.microsoft.com/office/drawing/2014/main" id="{00000000-0008-0000-0F00-000088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75913" name="Button 137" hidden="1">
              <a:extLst>
                <a:ext uri="{63B3BB69-23CF-44E3-9099-C40C66FF867C}">
                  <a14:compatExt spid="_x0000_s75913"/>
                </a:ext>
                <a:ext uri="{FF2B5EF4-FFF2-40B4-BE49-F238E27FC236}">
                  <a16:creationId xmlns:a16="http://schemas.microsoft.com/office/drawing/2014/main" id="{00000000-0008-0000-0F00-000089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5914" name="Button 138" hidden="1">
              <a:extLst>
                <a:ext uri="{63B3BB69-23CF-44E3-9099-C40C66FF867C}">
                  <a14:compatExt spid="_x0000_s75914"/>
                </a:ext>
                <a:ext uri="{FF2B5EF4-FFF2-40B4-BE49-F238E27FC236}">
                  <a16:creationId xmlns:a16="http://schemas.microsoft.com/office/drawing/2014/main" id="{00000000-0008-0000-0F00-00008A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5915" name="Button 139" hidden="1">
              <a:extLst>
                <a:ext uri="{63B3BB69-23CF-44E3-9099-C40C66FF867C}">
                  <a14:compatExt spid="_x0000_s75915"/>
                </a:ext>
                <a:ext uri="{FF2B5EF4-FFF2-40B4-BE49-F238E27FC236}">
                  <a16:creationId xmlns:a16="http://schemas.microsoft.com/office/drawing/2014/main" id="{00000000-0008-0000-0F00-00008B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5916" name="Button 140" hidden="1">
              <a:extLst>
                <a:ext uri="{63B3BB69-23CF-44E3-9099-C40C66FF867C}">
                  <a14:compatExt spid="_x0000_s75916"/>
                </a:ext>
                <a:ext uri="{FF2B5EF4-FFF2-40B4-BE49-F238E27FC236}">
                  <a16:creationId xmlns:a16="http://schemas.microsoft.com/office/drawing/2014/main" id="{00000000-0008-0000-0F00-00008C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5917" name="Button 141" hidden="1">
              <a:extLst>
                <a:ext uri="{63B3BB69-23CF-44E3-9099-C40C66FF867C}">
                  <a14:compatExt spid="_x0000_s75917"/>
                </a:ext>
                <a:ext uri="{FF2B5EF4-FFF2-40B4-BE49-F238E27FC236}">
                  <a16:creationId xmlns:a16="http://schemas.microsoft.com/office/drawing/2014/main" id="{00000000-0008-0000-0F00-00008D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5918" name="Button 142" hidden="1">
              <a:extLst>
                <a:ext uri="{63B3BB69-23CF-44E3-9099-C40C66FF867C}">
                  <a14:compatExt spid="_x0000_s75918"/>
                </a:ext>
                <a:ext uri="{FF2B5EF4-FFF2-40B4-BE49-F238E27FC236}">
                  <a16:creationId xmlns:a16="http://schemas.microsoft.com/office/drawing/2014/main" id="{00000000-0008-0000-0F00-00008E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5919" name="Button 143" hidden="1">
              <a:extLst>
                <a:ext uri="{63B3BB69-23CF-44E3-9099-C40C66FF867C}">
                  <a14:compatExt spid="_x0000_s75919"/>
                </a:ext>
                <a:ext uri="{FF2B5EF4-FFF2-40B4-BE49-F238E27FC236}">
                  <a16:creationId xmlns:a16="http://schemas.microsoft.com/office/drawing/2014/main" id="{00000000-0008-0000-0F00-00008F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5920" name="Button 144" hidden="1">
              <a:extLst>
                <a:ext uri="{63B3BB69-23CF-44E3-9099-C40C66FF867C}">
                  <a14:compatExt spid="_x0000_s75920"/>
                </a:ext>
                <a:ext uri="{FF2B5EF4-FFF2-40B4-BE49-F238E27FC236}">
                  <a16:creationId xmlns:a16="http://schemas.microsoft.com/office/drawing/2014/main" id="{00000000-0008-0000-0F00-000090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5921" name="Button 145" hidden="1">
              <a:extLst>
                <a:ext uri="{63B3BB69-23CF-44E3-9099-C40C66FF867C}">
                  <a14:compatExt spid="_x0000_s75921"/>
                </a:ext>
                <a:ext uri="{FF2B5EF4-FFF2-40B4-BE49-F238E27FC236}">
                  <a16:creationId xmlns:a16="http://schemas.microsoft.com/office/drawing/2014/main" id="{00000000-0008-0000-0F00-000091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75922" name="Button 146" hidden="1">
              <a:extLst>
                <a:ext uri="{63B3BB69-23CF-44E3-9099-C40C66FF867C}">
                  <a14:compatExt spid="_x0000_s75922"/>
                </a:ext>
                <a:ext uri="{FF2B5EF4-FFF2-40B4-BE49-F238E27FC236}">
                  <a16:creationId xmlns:a16="http://schemas.microsoft.com/office/drawing/2014/main" id="{00000000-0008-0000-0F00-000092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75923" name="Button 147" hidden="1">
              <a:extLst>
                <a:ext uri="{63B3BB69-23CF-44E3-9099-C40C66FF867C}">
                  <a14:compatExt spid="_x0000_s75923"/>
                </a:ext>
                <a:ext uri="{FF2B5EF4-FFF2-40B4-BE49-F238E27FC236}">
                  <a16:creationId xmlns:a16="http://schemas.microsoft.com/office/drawing/2014/main" id="{00000000-0008-0000-0F00-000093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75924" name="Button 148" hidden="1">
              <a:extLst>
                <a:ext uri="{63B3BB69-23CF-44E3-9099-C40C66FF867C}">
                  <a14:compatExt spid="_x0000_s75924"/>
                </a:ext>
                <a:ext uri="{FF2B5EF4-FFF2-40B4-BE49-F238E27FC236}">
                  <a16:creationId xmlns:a16="http://schemas.microsoft.com/office/drawing/2014/main" id="{00000000-0008-0000-0F00-000094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75925" name="Button 149" hidden="1">
              <a:extLst>
                <a:ext uri="{63B3BB69-23CF-44E3-9099-C40C66FF867C}">
                  <a14:compatExt spid="_x0000_s75925"/>
                </a:ext>
                <a:ext uri="{FF2B5EF4-FFF2-40B4-BE49-F238E27FC236}">
                  <a16:creationId xmlns:a16="http://schemas.microsoft.com/office/drawing/2014/main" id="{00000000-0008-0000-0F00-000095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5926" name="Button 150" hidden="1">
              <a:extLst>
                <a:ext uri="{63B3BB69-23CF-44E3-9099-C40C66FF867C}">
                  <a14:compatExt spid="_x0000_s75926"/>
                </a:ext>
                <a:ext uri="{FF2B5EF4-FFF2-40B4-BE49-F238E27FC236}">
                  <a16:creationId xmlns:a16="http://schemas.microsoft.com/office/drawing/2014/main" id="{00000000-0008-0000-0F00-000096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5927" name="Button 151" hidden="1">
              <a:extLst>
                <a:ext uri="{63B3BB69-23CF-44E3-9099-C40C66FF867C}">
                  <a14:compatExt spid="_x0000_s75927"/>
                </a:ext>
                <a:ext uri="{FF2B5EF4-FFF2-40B4-BE49-F238E27FC236}">
                  <a16:creationId xmlns:a16="http://schemas.microsoft.com/office/drawing/2014/main" id="{00000000-0008-0000-0F00-000097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5928" name="Button 152" hidden="1">
              <a:extLst>
                <a:ext uri="{63B3BB69-23CF-44E3-9099-C40C66FF867C}">
                  <a14:compatExt spid="_x0000_s75928"/>
                </a:ext>
                <a:ext uri="{FF2B5EF4-FFF2-40B4-BE49-F238E27FC236}">
                  <a16:creationId xmlns:a16="http://schemas.microsoft.com/office/drawing/2014/main" id="{00000000-0008-0000-0F00-000098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5929" name="Button 153" hidden="1">
              <a:extLst>
                <a:ext uri="{63B3BB69-23CF-44E3-9099-C40C66FF867C}">
                  <a14:compatExt spid="_x0000_s75929"/>
                </a:ext>
                <a:ext uri="{FF2B5EF4-FFF2-40B4-BE49-F238E27FC236}">
                  <a16:creationId xmlns:a16="http://schemas.microsoft.com/office/drawing/2014/main" id="{00000000-0008-0000-0F00-000099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5930" name="Button 154" hidden="1">
              <a:extLst>
                <a:ext uri="{63B3BB69-23CF-44E3-9099-C40C66FF867C}">
                  <a14:compatExt spid="_x0000_s75930"/>
                </a:ext>
                <a:ext uri="{FF2B5EF4-FFF2-40B4-BE49-F238E27FC236}">
                  <a16:creationId xmlns:a16="http://schemas.microsoft.com/office/drawing/2014/main" id="{00000000-0008-0000-0F00-00009A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5931" name="Button 155" hidden="1">
              <a:extLst>
                <a:ext uri="{63B3BB69-23CF-44E3-9099-C40C66FF867C}">
                  <a14:compatExt spid="_x0000_s75931"/>
                </a:ext>
                <a:ext uri="{FF2B5EF4-FFF2-40B4-BE49-F238E27FC236}">
                  <a16:creationId xmlns:a16="http://schemas.microsoft.com/office/drawing/2014/main" id="{00000000-0008-0000-0F00-00009B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5932" name="Button 156" hidden="1">
              <a:extLst>
                <a:ext uri="{63B3BB69-23CF-44E3-9099-C40C66FF867C}">
                  <a14:compatExt spid="_x0000_s75932"/>
                </a:ext>
                <a:ext uri="{FF2B5EF4-FFF2-40B4-BE49-F238E27FC236}">
                  <a16:creationId xmlns:a16="http://schemas.microsoft.com/office/drawing/2014/main" id="{00000000-0008-0000-0F00-00009C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5933" name="Button 157" hidden="1">
              <a:extLst>
                <a:ext uri="{63B3BB69-23CF-44E3-9099-C40C66FF867C}">
                  <a14:compatExt spid="_x0000_s75933"/>
                </a:ext>
                <a:ext uri="{FF2B5EF4-FFF2-40B4-BE49-F238E27FC236}">
                  <a16:creationId xmlns:a16="http://schemas.microsoft.com/office/drawing/2014/main" id="{00000000-0008-0000-0F00-00009D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5934" name="Button 158" hidden="1">
              <a:extLst>
                <a:ext uri="{63B3BB69-23CF-44E3-9099-C40C66FF867C}">
                  <a14:compatExt spid="_x0000_s75934"/>
                </a:ext>
                <a:ext uri="{FF2B5EF4-FFF2-40B4-BE49-F238E27FC236}">
                  <a16:creationId xmlns:a16="http://schemas.microsoft.com/office/drawing/2014/main" id="{00000000-0008-0000-0F00-00009E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5935" name="Button 159" hidden="1">
              <a:extLst>
                <a:ext uri="{63B3BB69-23CF-44E3-9099-C40C66FF867C}">
                  <a14:compatExt spid="_x0000_s75935"/>
                </a:ext>
                <a:ext uri="{FF2B5EF4-FFF2-40B4-BE49-F238E27FC236}">
                  <a16:creationId xmlns:a16="http://schemas.microsoft.com/office/drawing/2014/main" id="{00000000-0008-0000-0F00-00009F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5936" name="Button 160" hidden="1">
              <a:extLst>
                <a:ext uri="{63B3BB69-23CF-44E3-9099-C40C66FF867C}">
                  <a14:compatExt spid="_x0000_s75936"/>
                </a:ext>
                <a:ext uri="{FF2B5EF4-FFF2-40B4-BE49-F238E27FC236}">
                  <a16:creationId xmlns:a16="http://schemas.microsoft.com/office/drawing/2014/main" id="{00000000-0008-0000-0F00-0000A0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5937" name="Button 161" hidden="1">
              <a:extLst>
                <a:ext uri="{63B3BB69-23CF-44E3-9099-C40C66FF867C}">
                  <a14:compatExt spid="_x0000_s75937"/>
                </a:ext>
                <a:ext uri="{FF2B5EF4-FFF2-40B4-BE49-F238E27FC236}">
                  <a16:creationId xmlns:a16="http://schemas.microsoft.com/office/drawing/2014/main" id="{00000000-0008-0000-0F00-0000A1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75938" name="Button 162" hidden="1">
              <a:extLst>
                <a:ext uri="{63B3BB69-23CF-44E3-9099-C40C66FF867C}">
                  <a14:compatExt spid="_x0000_s75938"/>
                </a:ext>
                <a:ext uri="{FF2B5EF4-FFF2-40B4-BE49-F238E27FC236}">
                  <a16:creationId xmlns:a16="http://schemas.microsoft.com/office/drawing/2014/main" id="{00000000-0008-0000-0F00-0000A2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75939" name="Button 163" hidden="1">
              <a:extLst>
                <a:ext uri="{63B3BB69-23CF-44E3-9099-C40C66FF867C}">
                  <a14:compatExt spid="_x0000_s75939"/>
                </a:ext>
                <a:ext uri="{FF2B5EF4-FFF2-40B4-BE49-F238E27FC236}">
                  <a16:creationId xmlns:a16="http://schemas.microsoft.com/office/drawing/2014/main" id="{00000000-0008-0000-0F00-0000A3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75940" name="Button 164" hidden="1">
              <a:extLst>
                <a:ext uri="{63B3BB69-23CF-44E3-9099-C40C66FF867C}">
                  <a14:compatExt spid="_x0000_s75940"/>
                </a:ext>
                <a:ext uri="{FF2B5EF4-FFF2-40B4-BE49-F238E27FC236}">
                  <a16:creationId xmlns:a16="http://schemas.microsoft.com/office/drawing/2014/main" id="{00000000-0008-0000-0F00-0000A4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75941" name="Button 165" hidden="1">
              <a:extLst>
                <a:ext uri="{63B3BB69-23CF-44E3-9099-C40C66FF867C}">
                  <a14:compatExt spid="_x0000_s75941"/>
                </a:ext>
                <a:ext uri="{FF2B5EF4-FFF2-40B4-BE49-F238E27FC236}">
                  <a16:creationId xmlns:a16="http://schemas.microsoft.com/office/drawing/2014/main" id="{00000000-0008-0000-0F00-0000A5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5942" name="Button 166" hidden="1">
              <a:extLst>
                <a:ext uri="{63B3BB69-23CF-44E3-9099-C40C66FF867C}">
                  <a14:compatExt spid="_x0000_s75942"/>
                </a:ext>
                <a:ext uri="{FF2B5EF4-FFF2-40B4-BE49-F238E27FC236}">
                  <a16:creationId xmlns:a16="http://schemas.microsoft.com/office/drawing/2014/main" id="{00000000-0008-0000-0F00-0000A6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5943" name="Button 167" hidden="1">
              <a:extLst>
                <a:ext uri="{63B3BB69-23CF-44E3-9099-C40C66FF867C}">
                  <a14:compatExt spid="_x0000_s75943"/>
                </a:ext>
                <a:ext uri="{FF2B5EF4-FFF2-40B4-BE49-F238E27FC236}">
                  <a16:creationId xmlns:a16="http://schemas.microsoft.com/office/drawing/2014/main" id="{00000000-0008-0000-0F00-0000A7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5944" name="Button 168" hidden="1">
              <a:extLst>
                <a:ext uri="{63B3BB69-23CF-44E3-9099-C40C66FF867C}">
                  <a14:compatExt spid="_x0000_s75944"/>
                </a:ext>
                <a:ext uri="{FF2B5EF4-FFF2-40B4-BE49-F238E27FC236}">
                  <a16:creationId xmlns:a16="http://schemas.microsoft.com/office/drawing/2014/main" id="{00000000-0008-0000-0F00-0000A8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5945" name="Button 169" hidden="1">
              <a:extLst>
                <a:ext uri="{63B3BB69-23CF-44E3-9099-C40C66FF867C}">
                  <a14:compatExt spid="_x0000_s75945"/>
                </a:ext>
                <a:ext uri="{FF2B5EF4-FFF2-40B4-BE49-F238E27FC236}">
                  <a16:creationId xmlns:a16="http://schemas.microsoft.com/office/drawing/2014/main" id="{00000000-0008-0000-0F00-0000A9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5946" name="Button 170" hidden="1">
              <a:extLst>
                <a:ext uri="{63B3BB69-23CF-44E3-9099-C40C66FF867C}">
                  <a14:compatExt spid="_x0000_s75946"/>
                </a:ext>
                <a:ext uri="{FF2B5EF4-FFF2-40B4-BE49-F238E27FC236}">
                  <a16:creationId xmlns:a16="http://schemas.microsoft.com/office/drawing/2014/main" id="{00000000-0008-0000-0F00-0000AA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5947" name="Button 171" hidden="1">
              <a:extLst>
                <a:ext uri="{63B3BB69-23CF-44E3-9099-C40C66FF867C}">
                  <a14:compatExt spid="_x0000_s75947"/>
                </a:ext>
                <a:ext uri="{FF2B5EF4-FFF2-40B4-BE49-F238E27FC236}">
                  <a16:creationId xmlns:a16="http://schemas.microsoft.com/office/drawing/2014/main" id="{00000000-0008-0000-0F00-0000AB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5948" name="Button 172" hidden="1">
              <a:extLst>
                <a:ext uri="{63B3BB69-23CF-44E3-9099-C40C66FF867C}">
                  <a14:compatExt spid="_x0000_s75948"/>
                </a:ext>
                <a:ext uri="{FF2B5EF4-FFF2-40B4-BE49-F238E27FC236}">
                  <a16:creationId xmlns:a16="http://schemas.microsoft.com/office/drawing/2014/main" id="{00000000-0008-0000-0F00-0000AC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5949" name="Button 173" hidden="1">
              <a:extLst>
                <a:ext uri="{63B3BB69-23CF-44E3-9099-C40C66FF867C}">
                  <a14:compatExt spid="_x0000_s75949"/>
                </a:ext>
                <a:ext uri="{FF2B5EF4-FFF2-40B4-BE49-F238E27FC236}">
                  <a16:creationId xmlns:a16="http://schemas.microsoft.com/office/drawing/2014/main" id="{00000000-0008-0000-0F00-0000AD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75950" name="Button 174" hidden="1">
              <a:extLst>
                <a:ext uri="{63B3BB69-23CF-44E3-9099-C40C66FF867C}">
                  <a14:compatExt spid="_x0000_s75950"/>
                </a:ext>
                <a:ext uri="{FF2B5EF4-FFF2-40B4-BE49-F238E27FC236}">
                  <a16:creationId xmlns:a16="http://schemas.microsoft.com/office/drawing/2014/main" id="{00000000-0008-0000-0F00-0000AE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75951" name="Button 175" hidden="1">
              <a:extLst>
                <a:ext uri="{63B3BB69-23CF-44E3-9099-C40C66FF867C}">
                  <a14:compatExt spid="_x0000_s75951"/>
                </a:ext>
                <a:ext uri="{FF2B5EF4-FFF2-40B4-BE49-F238E27FC236}">
                  <a16:creationId xmlns:a16="http://schemas.microsoft.com/office/drawing/2014/main" id="{00000000-0008-0000-0F00-0000AF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75952" name="Button 176" hidden="1">
              <a:extLst>
                <a:ext uri="{63B3BB69-23CF-44E3-9099-C40C66FF867C}">
                  <a14:compatExt spid="_x0000_s75952"/>
                </a:ext>
                <a:ext uri="{FF2B5EF4-FFF2-40B4-BE49-F238E27FC236}">
                  <a16:creationId xmlns:a16="http://schemas.microsoft.com/office/drawing/2014/main" id="{00000000-0008-0000-0F00-0000B0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75953" name="Button 177" hidden="1">
              <a:extLst>
                <a:ext uri="{63B3BB69-23CF-44E3-9099-C40C66FF867C}">
                  <a14:compatExt spid="_x0000_s75953"/>
                </a:ext>
                <a:ext uri="{FF2B5EF4-FFF2-40B4-BE49-F238E27FC236}">
                  <a16:creationId xmlns:a16="http://schemas.microsoft.com/office/drawing/2014/main" id="{00000000-0008-0000-0F00-0000B1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75954" name="Button 178" hidden="1">
              <a:extLst>
                <a:ext uri="{63B3BB69-23CF-44E3-9099-C40C66FF867C}">
                  <a14:compatExt spid="_x0000_s75954"/>
                </a:ext>
                <a:ext uri="{FF2B5EF4-FFF2-40B4-BE49-F238E27FC236}">
                  <a16:creationId xmlns:a16="http://schemas.microsoft.com/office/drawing/2014/main" id="{00000000-0008-0000-0F00-0000B2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75955" name="Button 179" hidden="1">
              <a:extLst>
                <a:ext uri="{63B3BB69-23CF-44E3-9099-C40C66FF867C}">
                  <a14:compatExt spid="_x0000_s75955"/>
                </a:ext>
                <a:ext uri="{FF2B5EF4-FFF2-40B4-BE49-F238E27FC236}">
                  <a16:creationId xmlns:a16="http://schemas.microsoft.com/office/drawing/2014/main" id="{00000000-0008-0000-0F00-0000B3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75956" name="Button 180" hidden="1">
              <a:extLst>
                <a:ext uri="{63B3BB69-23CF-44E3-9099-C40C66FF867C}">
                  <a14:compatExt spid="_x0000_s75956"/>
                </a:ext>
                <a:ext uri="{FF2B5EF4-FFF2-40B4-BE49-F238E27FC236}">
                  <a16:creationId xmlns:a16="http://schemas.microsoft.com/office/drawing/2014/main" id="{00000000-0008-0000-0F00-0000B4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75957" name="Button 181" hidden="1">
              <a:extLst>
                <a:ext uri="{63B3BB69-23CF-44E3-9099-C40C66FF867C}">
                  <a14:compatExt spid="_x0000_s75957"/>
                </a:ext>
                <a:ext uri="{FF2B5EF4-FFF2-40B4-BE49-F238E27FC236}">
                  <a16:creationId xmlns:a16="http://schemas.microsoft.com/office/drawing/2014/main" id="{00000000-0008-0000-0F00-0000B5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75958" name="Button 182" hidden="1">
              <a:extLst>
                <a:ext uri="{63B3BB69-23CF-44E3-9099-C40C66FF867C}">
                  <a14:compatExt spid="_x0000_s75958"/>
                </a:ext>
                <a:ext uri="{FF2B5EF4-FFF2-40B4-BE49-F238E27FC236}">
                  <a16:creationId xmlns:a16="http://schemas.microsoft.com/office/drawing/2014/main" id="{00000000-0008-0000-0F00-0000B6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5959" name="Button 183" hidden="1">
              <a:extLst>
                <a:ext uri="{63B3BB69-23CF-44E3-9099-C40C66FF867C}">
                  <a14:compatExt spid="_x0000_s75959"/>
                </a:ext>
                <a:ext uri="{FF2B5EF4-FFF2-40B4-BE49-F238E27FC236}">
                  <a16:creationId xmlns:a16="http://schemas.microsoft.com/office/drawing/2014/main" id="{00000000-0008-0000-0F00-0000B7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5960" name="Button 184" hidden="1">
              <a:extLst>
                <a:ext uri="{63B3BB69-23CF-44E3-9099-C40C66FF867C}">
                  <a14:compatExt spid="_x0000_s75960"/>
                </a:ext>
                <a:ext uri="{FF2B5EF4-FFF2-40B4-BE49-F238E27FC236}">
                  <a16:creationId xmlns:a16="http://schemas.microsoft.com/office/drawing/2014/main" id="{00000000-0008-0000-0F00-0000B8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5961" name="Button 185" hidden="1">
              <a:extLst>
                <a:ext uri="{63B3BB69-23CF-44E3-9099-C40C66FF867C}">
                  <a14:compatExt spid="_x0000_s75961"/>
                </a:ext>
                <a:ext uri="{FF2B5EF4-FFF2-40B4-BE49-F238E27FC236}">
                  <a16:creationId xmlns:a16="http://schemas.microsoft.com/office/drawing/2014/main" id="{00000000-0008-0000-0F00-0000B9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513" name="Button 1" hidden="1">
              <a:extLst>
                <a:ext uri="{63B3BB69-23CF-44E3-9099-C40C66FF867C}">
                  <a14:compatExt spid="_x0000_s64513"/>
                </a:ext>
                <a:ext uri="{FF2B5EF4-FFF2-40B4-BE49-F238E27FC236}">
                  <a16:creationId xmlns:a16="http://schemas.microsoft.com/office/drawing/2014/main" id="{00000000-0008-0000-1000-000001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514" name="Button 2" hidden="1">
              <a:extLst>
                <a:ext uri="{63B3BB69-23CF-44E3-9099-C40C66FF867C}">
                  <a14:compatExt spid="_x0000_s64514"/>
                </a:ext>
                <a:ext uri="{FF2B5EF4-FFF2-40B4-BE49-F238E27FC236}">
                  <a16:creationId xmlns:a16="http://schemas.microsoft.com/office/drawing/2014/main" id="{00000000-0008-0000-1000-000002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515" name="Button 3" hidden="1">
              <a:extLst>
                <a:ext uri="{63B3BB69-23CF-44E3-9099-C40C66FF867C}">
                  <a14:compatExt spid="_x0000_s64515"/>
                </a:ext>
                <a:ext uri="{FF2B5EF4-FFF2-40B4-BE49-F238E27FC236}">
                  <a16:creationId xmlns:a16="http://schemas.microsoft.com/office/drawing/2014/main" id="{00000000-0008-0000-1000-000003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516" name="Button 4" hidden="1">
              <a:extLst>
                <a:ext uri="{63B3BB69-23CF-44E3-9099-C40C66FF867C}">
                  <a14:compatExt spid="_x0000_s64516"/>
                </a:ext>
                <a:ext uri="{FF2B5EF4-FFF2-40B4-BE49-F238E27FC236}">
                  <a16:creationId xmlns:a16="http://schemas.microsoft.com/office/drawing/2014/main" id="{00000000-0008-0000-1000-000004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374650</xdr:colOff>
          <xdr:row>78</xdr:row>
          <xdr:rowOff>12700</xdr:rowOff>
        </xdr:from>
        <xdr:to>
          <xdr:col>14</xdr:col>
          <xdr:colOff>723900</xdr:colOff>
          <xdr:row>79</xdr:row>
          <xdr:rowOff>57150</xdr:rowOff>
        </xdr:to>
        <xdr:sp macro="" textlink="">
          <xdr:nvSpPr>
            <xdr:cNvPr id="64517" name="Button 5" hidden="1">
              <a:extLst>
                <a:ext uri="{63B3BB69-23CF-44E3-9099-C40C66FF867C}">
                  <a14:compatExt spid="_x0000_s64517"/>
                </a:ext>
                <a:ext uri="{FF2B5EF4-FFF2-40B4-BE49-F238E27FC236}">
                  <a16:creationId xmlns:a16="http://schemas.microsoft.com/office/drawing/2014/main" id="{00000000-0008-0000-1000-000005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64518" name="Button 6" hidden="1">
              <a:extLst>
                <a:ext uri="{63B3BB69-23CF-44E3-9099-C40C66FF867C}">
                  <a14:compatExt spid="_x0000_s64518"/>
                </a:ext>
                <a:ext uri="{FF2B5EF4-FFF2-40B4-BE49-F238E27FC236}">
                  <a16:creationId xmlns:a16="http://schemas.microsoft.com/office/drawing/2014/main" id="{00000000-0008-0000-1000-000006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64519" name="Button 7" hidden="1">
              <a:extLst>
                <a:ext uri="{63B3BB69-23CF-44E3-9099-C40C66FF867C}">
                  <a14:compatExt spid="_x0000_s64519"/>
                </a:ext>
                <a:ext uri="{FF2B5EF4-FFF2-40B4-BE49-F238E27FC236}">
                  <a16:creationId xmlns:a16="http://schemas.microsoft.com/office/drawing/2014/main" id="{00000000-0008-0000-1000-000007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64520" name="Button 8" hidden="1">
              <a:extLst>
                <a:ext uri="{63B3BB69-23CF-44E3-9099-C40C66FF867C}">
                  <a14:compatExt spid="_x0000_s64520"/>
                </a:ext>
                <a:ext uri="{FF2B5EF4-FFF2-40B4-BE49-F238E27FC236}">
                  <a16:creationId xmlns:a16="http://schemas.microsoft.com/office/drawing/2014/main" id="{00000000-0008-0000-1000-000008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64521" name="Button 9" hidden="1">
              <a:extLst>
                <a:ext uri="{63B3BB69-23CF-44E3-9099-C40C66FF867C}">
                  <a14:compatExt spid="_x0000_s64521"/>
                </a:ext>
                <a:ext uri="{FF2B5EF4-FFF2-40B4-BE49-F238E27FC236}">
                  <a16:creationId xmlns:a16="http://schemas.microsoft.com/office/drawing/2014/main" id="{00000000-0008-0000-1000-000009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64522" name="Button 10" hidden="1">
              <a:extLst>
                <a:ext uri="{63B3BB69-23CF-44E3-9099-C40C66FF867C}">
                  <a14:compatExt spid="_x0000_s64522"/>
                </a:ext>
                <a:ext uri="{FF2B5EF4-FFF2-40B4-BE49-F238E27FC236}">
                  <a16:creationId xmlns:a16="http://schemas.microsoft.com/office/drawing/2014/main" id="{00000000-0008-0000-1000-00000A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64523" name="Button 11" hidden="1">
              <a:extLst>
                <a:ext uri="{63B3BB69-23CF-44E3-9099-C40C66FF867C}">
                  <a14:compatExt spid="_x0000_s64523"/>
                </a:ext>
                <a:ext uri="{FF2B5EF4-FFF2-40B4-BE49-F238E27FC236}">
                  <a16:creationId xmlns:a16="http://schemas.microsoft.com/office/drawing/2014/main" id="{00000000-0008-0000-1000-00000B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524" name="Button 12" hidden="1">
              <a:extLst>
                <a:ext uri="{63B3BB69-23CF-44E3-9099-C40C66FF867C}">
                  <a14:compatExt spid="_x0000_s64524"/>
                </a:ext>
                <a:ext uri="{FF2B5EF4-FFF2-40B4-BE49-F238E27FC236}">
                  <a16:creationId xmlns:a16="http://schemas.microsoft.com/office/drawing/2014/main" id="{00000000-0008-0000-1000-00000C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525" name="Button 13" hidden="1">
              <a:extLst>
                <a:ext uri="{63B3BB69-23CF-44E3-9099-C40C66FF867C}">
                  <a14:compatExt spid="_x0000_s64525"/>
                </a:ext>
                <a:ext uri="{FF2B5EF4-FFF2-40B4-BE49-F238E27FC236}">
                  <a16:creationId xmlns:a16="http://schemas.microsoft.com/office/drawing/2014/main" id="{00000000-0008-0000-1000-00000D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526" name="Button 14" hidden="1">
              <a:extLst>
                <a:ext uri="{63B3BB69-23CF-44E3-9099-C40C66FF867C}">
                  <a14:compatExt spid="_x0000_s64526"/>
                </a:ext>
                <a:ext uri="{FF2B5EF4-FFF2-40B4-BE49-F238E27FC236}">
                  <a16:creationId xmlns:a16="http://schemas.microsoft.com/office/drawing/2014/main" id="{00000000-0008-0000-1000-00000E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527" name="Button 15" hidden="1">
              <a:extLst>
                <a:ext uri="{63B3BB69-23CF-44E3-9099-C40C66FF867C}">
                  <a14:compatExt spid="_x0000_s64527"/>
                </a:ext>
                <a:ext uri="{FF2B5EF4-FFF2-40B4-BE49-F238E27FC236}">
                  <a16:creationId xmlns:a16="http://schemas.microsoft.com/office/drawing/2014/main" id="{00000000-0008-0000-1000-00000F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64528" name="Button 16" hidden="1">
              <a:extLst>
                <a:ext uri="{63B3BB69-23CF-44E3-9099-C40C66FF867C}">
                  <a14:compatExt spid="_x0000_s64528"/>
                </a:ext>
                <a:ext uri="{FF2B5EF4-FFF2-40B4-BE49-F238E27FC236}">
                  <a16:creationId xmlns:a16="http://schemas.microsoft.com/office/drawing/2014/main" id="{00000000-0008-0000-1000-000010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64529" name="Button 17" hidden="1">
              <a:extLst>
                <a:ext uri="{63B3BB69-23CF-44E3-9099-C40C66FF867C}">
                  <a14:compatExt spid="_x0000_s64529"/>
                </a:ext>
                <a:ext uri="{FF2B5EF4-FFF2-40B4-BE49-F238E27FC236}">
                  <a16:creationId xmlns:a16="http://schemas.microsoft.com/office/drawing/2014/main" id="{00000000-0008-0000-1000-000011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64530" name="Button 18" hidden="1">
              <a:extLst>
                <a:ext uri="{63B3BB69-23CF-44E3-9099-C40C66FF867C}">
                  <a14:compatExt spid="_x0000_s64530"/>
                </a:ext>
                <a:ext uri="{FF2B5EF4-FFF2-40B4-BE49-F238E27FC236}">
                  <a16:creationId xmlns:a16="http://schemas.microsoft.com/office/drawing/2014/main" id="{00000000-0008-0000-1000-000012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64531" name="Button 19" hidden="1">
              <a:extLst>
                <a:ext uri="{63B3BB69-23CF-44E3-9099-C40C66FF867C}">
                  <a14:compatExt spid="_x0000_s64531"/>
                </a:ext>
                <a:ext uri="{FF2B5EF4-FFF2-40B4-BE49-F238E27FC236}">
                  <a16:creationId xmlns:a16="http://schemas.microsoft.com/office/drawing/2014/main" id="{00000000-0008-0000-1000-000013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64532" name="Button 20" hidden="1">
              <a:extLst>
                <a:ext uri="{63B3BB69-23CF-44E3-9099-C40C66FF867C}">
                  <a14:compatExt spid="_x0000_s64532"/>
                </a:ext>
                <a:ext uri="{FF2B5EF4-FFF2-40B4-BE49-F238E27FC236}">
                  <a16:creationId xmlns:a16="http://schemas.microsoft.com/office/drawing/2014/main" id="{00000000-0008-0000-1000-000014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64533" name="Button 21" hidden="1">
              <a:extLst>
                <a:ext uri="{63B3BB69-23CF-44E3-9099-C40C66FF867C}">
                  <a14:compatExt spid="_x0000_s64533"/>
                </a:ext>
                <a:ext uri="{FF2B5EF4-FFF2-40B4-BE49-F238E27FC236}">
                  <a16:creationId xmlns:a16="http://schemas.microsoft.com/office/drawing/2014/main" id="{00000000-0008-0000-1000-000015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64534" name="Button 22" hidden="1">
              <a:extLst>
                <a:ext uri="{63B3BB69-23CF-44E3-9099-C40C66FF867C}">
                  <a14:compatExt spid="_x0000_s64534"/>
                </a:ext>
                <a:ext uri="{FF2B5EF4-FFF2-40B4-BE49-F238E27FC236}">
                  <a16:creationId xmlns:a16="http://schemas.microsoft.com/office/drawing/2014/main" id="{00000000-0008-0000-1000-000016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64535" name="Button 23" hidden="1">
              <a:extLst>
                <a:ext uri="{63B3BB69-23CF-44E3-9099-C40C66FF867C}">
                  <a14:compatExt spid="_x0000_s64535"/>
                </a:ext>
                <a:ext uri="{FF2B5EF4-FFF2-40B4-BE49-F238E27FC236}">
                  <a16:creationId xmlns:a16="http://schemas.microsoft.com/office/drawing/2014/main" id="{00000000-0008-0000-1000-000017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64536" name="Button 24" hidden="1">
              <a:extLst>
                <a:ext uri="{63B3BB69-23CF-44E3-9099-C40C66FF867C}">
                  <a14:compatExt spid="_x0000_s64536"/>
                </a:ext>
                <a:ext uri="{FF2B5EF4-FFF2-40B4-BE49-F238E27FC236}">
                  <a16:creationId xmlns:a16="http://schemas.microsoft.com/office/drawing/2014/main" id="{00000000-0008-0000-1000-000018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64537" name="Button 25" hidden="1">
              <a:extLst>
                <a:ext uri="{63B3BB69-23CF-44E3-9099-C40C66FF867C}">
                  <a14:compatExt spid="_x0000_s64537"/>
                </a:ext>
                <a:ext uri="{FF2B5EF4-FFF2-40B4-BE49-F238E27FC236}">
                  <a16:creationId xmlns:a16="http://schemas.microsoft.com/office/drawing/2014/main" id="{00000000-0008-0000-1000-000019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64538" name="Button 26" hidden="1">
              <a:extLst>
                <a:ext uri="{63B3BB69-23CF-44E3-9099-C40C66FF867C}">
                  <a14:compatExt spid="_x0000_s64538"/>
                </a:ext>
                <a:ext uri="{FF2B5EF4-FFF2-40B4-BE49-F238E27FC236}">
                  <a16:creationId xmlns:a16="http://schemas.microsoft.com/office/drawing/2014/main" id="{00000000-0008-0000-1000-00001A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64539" name="Button 27" hidden="1">
              <a:extLst>
                <a:ext uri="{63B3BB69-23CF-44E3-9099-C40C66FF867C}">
                  <a14:compatExt spid="_x0000_s64539"/>
                </a:ext>
                <a:ext uri="{FF2B5EF4-FFF2-40B4-BE49-F238E27FC236}">
                  <a16:creationId xmlns:a16="http://schemas.microsoft.com/office/drawing/2014/main" id="{00000000-0008-0000-1000-00001B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64540" name="Button 28" hidden="1">
              <a:extLst>
                <a:ext uri="{63B3BB69-23CF-44E3-9099-C40C66FF867C}">
                  <a14:compatExt spid="_x0000_s64540"/>
                </a:ext>
                <a:ext uri="{FF2B5EF4-FFF2-40B4-BE49-F238E27FC236}">
                  <a16:creationId xmlns:a16="http://schemas.microsoft.com/office/drawing/2014/main" id="{00000000-0008-0000-1000-00001C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64541" name="Button 29" hidden="1">
              <a:extLst>
                <a:ext uri="{63B3BB69-23CF-44E3-9099-C40C66FF867C}">
                  <a14:compatExt spid="_x0000_s64541"/>
                </a:ext>
                <a:ext uri="{FF2B5EF4-FFF2-40B4-BE49-F238E27FC236}">
                  <a16:creationId xmlns:a16="http://schemas.microsoft.com/office/drawing/2014/main" id="{00000000-0008-0000-1000-00001D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64542" name="Button 30" hidden="1">
              <a:extLst>
                <a:ext uri="{63B3BB69-23CF-44E3-9099-C40C66FF867C}">
                  <a14:compatExt spid="_x0000_s64542"/>
                </a:ext>
                <a:ext uri="{FF2B5EF4-FFF2-40B4-BE49-F238E27FC236}">
                  <a16:creationId xmlns:a16="http://schemas.microsoft.com/office/drawing/2014/main" id="{00000000-0008-0000-1000-00001E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64543" name="Button 31" hidden="1">
              <a:extLst>
                <a:ext uri="{63B3BB69-23CF-44E3-9099-C40C66FF867C}">
                  <a14:compatExt spid="_x0000_s64543"/>
                </a:ext>
                <a:ext uri="{FF2B5EF4-FFF2-40B4-BE49-F238E27FC236}">
                  <a16:creationId xmlns:a16="http://schemas.microsoft.com/office/drawing/2014/main" id="{00000000-0008-0000-1000-00001F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64544" name="Button 32" hidden="1">
              <a:extLst>
                <a:ext uri="{63B3BB69-23CF-44E3-9099-C40C66FF867C}">
                  <a14:compatExt spid="_x0000_s64544"/>
                </a:ext>
                <a:ext uri="{FF2B5EF4-FFF2-40B4-BE49-F238E27FC236}">
                  <a16:creationId xmlns:a16="http://schemas.microsoft.com/office/drawing/2014/main" id="{00000000-0008-0000-1000-000020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64545" name="Button 33" hidden="1">
              <a:extLst>
                <a:ext uri="{63B3BB69-23CF-44E3-9099-C40C66FF867C}">
                  <a14:compatExt spid="_x0000_s64545"/>
                </a:ext>
                <a:ext uri="{FF2B5EF4-FFF2-40B4-BE49-F238E27FC236}">
                  <a16:creationId xmlns:a16="http://schemas.microsoft.com/office/drawing/2014/main" id="{00000000-0008-0000-1000-000021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64546" name="Button 34" hidden="1">
              <a:extLst>
                <a:ext uri="{63B3BB69-23CF-44E3-9099-C40C66FF867C}">
                  <a14:compatExt spid="_x0000_s64546"/>
                </a:ext>
                <a:ext uri="{FF2B5EF4-FFF2-40B4-BE49-F238E27FC236}">
                  <a16:creationId xmlns:a16="http://schemas.microsoft.com/office/drawing/2014/main" id="{00000000-0008-0000-1000-000022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64547" name="Button 35" hidden="1">
              <a:extLst>
                <a:ext uri="{63B3BB69-23CF-44E3-9099-C40C66FF867C}">
                  <a14:compatExt spid="_x0000_s64547"/>
                </a:ext>
                <a:ext uri="{FF2B5EF4-FFF2-40B4-BE49-F238E27FC236}">
                  <a16:creationId xmlns:a16="http://schemas.microsoft.com/office/drawing/2014/main" id="{00000000-0008-0000-1000-000023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64548" name="Button 36" hidden="1">
              <a:extLst>
                <a:ext uri="{63B3BB69-23CF-44E3-9099-C40C66FF867C}">
                  <a14:compatExt spid="_x0000_s64548"/>
                </a:ext>
                <a:ext uri="{FF2B5EF4-FFF2-40B4-BE49-F238E27FC236}">
                  <a16:creationId xmlns:a16="http://schemas.microsoft.com/office/drawing/2014/main" id="{00000000-0008-0000-1000-000024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64549" name="Button 37" hidden="1">
              <a:extLst>
                <a:ext uri="{63B3BB69-23CF-44E3-9099-C40C66FF867C}">
                  <a14:compatExt spid="_x0000_s64549"/>
                </a:ext>
                <a:ext uri="{FF2B5EF4-FFF2-40B4-BE49-F238E27FC236}">
                  <a16:creationId xmlns:a16="http://schemas.microsoft.com/office/drawing/2014/main" id="{00000000-0008-0000-1000-000025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64550" name="Button 38" hidden="1">
              <a:extLst>
                <a:ext uri="{63B3BB69-23CF-44E3-9099-C40C66FF867C}">
                  <a14:compatExt spid="_x0000_s64550"/>
                </a:ext>
                <a:ext uri="{FF2B5EF4-FFF2-40B4-BE49-F238E27FC236}">
                  <a16:creationId xmlns:a16="http://schemas.microsoft.com/office/drawing/2014/main" id="{00000000-0008-0000-1000-000026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64551" name="Button 39" hidden="1">
              <a:extLst>
                <a:ext uri="{63B3BB69-23CF-44E3-9099-C40C66FF867C}">
                  <a14:compatExt spid="_x0000_s64551"/>
                </a:ext>
                <a:ext uri="{FF2B5EF4-FFF2-40B4-BE49-F238E27FC236}">
                  <a16:creationId xmlns:a16="http://schemas.microsoft.com/office/drawing/2014/main" id="{00000000-0008-0000-1000-000027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64552" name="Button 40" hidden="1">
              <a:extLst>
                <a:ext uri="{63B3BB69-23CF-44E3-9099-C40C66FF867C}">
                  <a14:compatExt spid="_x0000_s64552"/>
                </a:ext>
                <a:ext uri="{FF2B5EF4-FFF2-40B4-BE49-F238E27FC236}">
                  <a16:creationId xmlns:a16="http://schemas.microsoft.com/office/drawing/2014/main" id="{00000000-0008-0000-1000-000028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64553" name="Button 41" hidden="1">
              <a:extLst>
                <a:ext uri="{63B3BB69-23CF-44E3-9099-C40C66FF867C}">
                  <a14:compatExt spid="_x0000_s64553"/>
                </a:ext>
                <a:ext uri="{FF2B5EF4-FFF2-40B4-BE49-F238E27FC236}">
                  <a16:creationId xmlns:a16="http://schemas.microsoft.com/office/drawing/2014/main" id="{00000000-0008-0000-1000-000029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64554" name="Button 42" hidden="1">
              <a:extLst>
                <a:ext uri="{63B3BB69-23CF-44E3-9099-C40C66FF867C}">
                  <a14:compatExt spid="_x0000_s64554"/>
                </a:ext>
                <a:ext uri="{FF2B5EF4-FFF2-40B4-BE49-F238E27FC236}">
                  <a16:creationId xmlns:a16="http://schemas.microsoft.com/office/drawing/2014/main" id="{00000000-0008-0000-1000-00002A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64555" name="Button 43" hidden="1">
              <a:extLst>
                <a:ext uri="{63B3BB69-23CF-44E3-9099-C40C66FF867C}">
                  <a14:compatExt spid="_x0000_s64555"/>
                </a:ext>
                <a:ext uri="{FF2B5EF4-FFF2-40B4-BE49-F238E27FC236}">
                  <a16:creationId xmlns:a16="http://schemas.microsoft.com/office/drawing/2014/main" id="{00000000-0008-0000-1000-00002B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64556" name="Button 44" hidden="1">
              <a:extLst>
                <a:ext uri="{63B3BB69-23CF-44E3-9099-C40C66FF867C}">
                  <a14:compatExt spid="_x0000_s64556"/>
                </a:ext>
                <a:ext uri="{FF2B5EF4-FFF2-40B4-BE49-F238E27FC236}">
                  <a16:creationId xmlns:a16="http://schemas.microsoft.com/office/drawing/2014/main" id="{00000000-0008-0000-1000-00002C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64557" name="Button 45" hidden="1">
              <a:extLst>
                <a:ext uri="{63B3BB69-23CF-44E3-9099-C40C66FF867C}">
                  <a14:compatExt spid="_x0000_s64557"/>
                </a:ext>
                <a:ext uri="{FF2B5EF4-FFF2-40B4-BE49-F238E27FC236}">
                  <a16:creationId xmlns:a16="http://schemas.microsoft.com/office/drawing/2014/main" id="{00000000-0008-0000-1000-00002D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64558" name="Button 46" hidden="1">
              <a:extLst>
                <a:ext uri="{63B3BB69-23CF-44E3-9099-C40C66FF867C}">
                  <a14:compatExt spid="_x0000_s64558"/>
                </a:ext>
                <a:ext uri="{FF2B5EF4-FFF2-40B4-BE49-F238E27FC236}">
                  <a16:creationId xmlns:a16="http://schemas.microsoft.com/office/drawing/2014/main" id="{00000000-0008-0000-1000-00002E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64559" name="Button 47" hidden="1">
              <a:extLst>
                <a:ext uri="{63B3BB69-23CF-44E3-9099-C40C66FF867C}">
                  <a14:compatExt spid="_x0000_s64559"/>
                </a:ext>
                <a:ext uri="{FF2B5EF4-FFF2-40B4-BE49-F238E27FC236}">
                  <a16:creationId xmlns:a16="http://schemas.microsoft.com/office/drawing/2014/main" id="{00000000-0008-0000-1000-00002F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64560" name="Button 48" hidden="1">
              <a:extLst>
                <a:ext uri="{63B3BB69-23CF-44E3-9099-C40C66FF867C}">
                  <a14:compatExt spid="_x0000_s64560"/>
                </a:ext>
                <a:ext uri="{FF2B5EF4-FFF2-40B4-BE49-F238E27FC236}">
                  <a16:creationId xmlns:a16="http://schemas.microsoft.com/office/drawing/2014/main" id="{00000000-0008-0000-1000-000030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64561" name="Button 49" hidden="1">
              <a:extLst>
                <a:ext uri="{63B3BB69-23CF-44E3-9099-C40C66FF867C}">
                  <a14:compatExt spid="_x0000_s64561"/>
                </a:ext>
                <a:ext uri="{FF2B5EF4-FFF2-40B4-BE49-F238E27FC236}">
                  <a16:creationId xmlns:a16="http://schemas.microsoft.com/office/drawing/2014/main" id="{00000000-0008-0000-1000-000031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64562" name="Button 50" hidden="1">
              <a:extLst>
                <a:ext uri="{63B3BB69-23CF-44E3-9099-C40C66FF867C}">
                  <a14:compatExt spid="_x0000_s64562"/>
                </a:ext>
                <a:ext uri="{FF2B5EF4-FFF2-40B4-BE49-F238E27FC236}">
                  <a16:creationId xmlns:a16="http://schemas.microsoft.com/office/drawing/2014/main" id="{00000000-0008-0000-1000-000032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64563" name="Button 51" hidden="1">
              <a:extLst>
                <a:ext uri="{63B3BB69-23CF-44E3-9099-C40C66FF867C}">
                  <a14:compatExt spid="_x0000_s64563"/>
                </a:ext>
                <a:ext uri="{FF2B5EF4-FFF2-40B4-BE49-F238E27FC236}">
                  <a16:creationId xmlns:a16="http://schemas.microsoft.com/office/drawing/2014/main" id="{00000000-0008-0000-1000-000033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64564" name="Button 52" hidden="1">
              <a:extLst>
                <a:ext uri="{63B3BB69-23CF-44E3-9099-C40C66FF867C}">
                  <a14:compatExt spid="_x0000_s64564"/>
                </a:ext>
                <a:ext uri="{FF2B5EF4-FFF2-40B4-BE49-F238E27FC236}">
                  <a16:creationId xmlns:a16="http://schemas.microsoft.com/office/drawing/2014/main" id="{00000000-0008-0000-1000-000034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64565" name="Button 53" hidden="1">
              <a:extLst>
                <a:ext uri="{63B3BB69-23CF-44E3-9099-C40C66FF867C}">
                  <a14:compatExt spid="_x0000_s64565"/>
                </a:ext>
                <a:ext uri="{FF2B5EF4-FFF2-40B4-BE49-F238E27FC236}">
                  <a16:creationId xmlns:a16="http://schemas.microsoft.com/office/drawing/2014/main" id="{00000000-0008-0000-1000-000035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64566" name="Button 54" hidden="1">
              <a:extLst>
                <a:ext uri="{63B3BB69-23CF-44E3-9099-C40C66FF867C}">
                  <a14:compatExt spid="_x0000_s64566"/>
                </a:ext>
                <a:ext uri="{FF2B5EF4-FFF2-40B4-BE49-F238E27FC236}">
                  <a16:creationId xmlns:a16="http://schemas.microsoft.com/office/drawing/2014/main" id="{00000000-0008-0000-1000-000036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64567" name="Button 55" hidden="1">
              <a:extLst>
                <a:ext uri="{63B3BB69-23CF-44E3-9099-C40C66FF867C}">
                  <a14:compatExt spid="_x0000_s64567"/>
                </a:ext>
                <a:ext uri="{FF2B5EF4-FFF2-40B4-BE49-F238E27FC236}">
                  <a16:creationId xmlns:a16="http://schemas.microsoft.com/office/drawing/2014/main" id="{00000000-0008-0000-1000-000037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64568" name="Button 56" hidden="1">
              <a:extLst>
                <a:ext uri="{63B3BB69-23CF-44E3-9099-C40C66FF867C}">
                  <a14:compatExt spid="_x0000_s64568"/>
                </a:ext>
                <a:ext uri="{FF2B5EF4-FFF2-40B4-BE49-F238E27FC236}">
                  <a16:creationId xmlns:a16="http://schemas.microsoft.com/office/drawing/2014/main" id="{00000000-0008-0000-1000-000038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64569" name="Button 57" hidden="1">
              <a:extLst>
                <a:ext uri="{63B3BB69-23CF-44E3-9099-C40C66FF867C}">
                  <a14:compatExt spid="_x0000_s64569"/>
                </a:ext>
                <a:ext uri="{FF2B5EF4-FFF2-40B4-BE49-F238E27FC236}">
                  <a16:creationId xmlns:a16="http://schemas.microsoft.com/office/drawing/2014/main" id="{00000000-0008-0000-1000-000039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64570" name="Button 58" hidden="1">
              <a:extLst>
                <a:ext uri="{63B3BB69-23CF-44E3-9099-C40C66FF867C}">
                  <a14:compatExt spid="_x0000_s64570"/>
                </a:ext>
                <a:ext uri="{FF2B5EF4-FFF2-40B4-BE49-F238E27FC236}">
                  <a16:creationId xmlns:a16="http://schemas.microsoft.com/office/drawing/2014/main" id="{00000000-0008-0000-1000-00003A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64571" name="Button 59" hidden="1">
              <a:extLst>
                <a:ext uri="{63B3BB69-23CF-44E3-9099-C40C66FF867C}">
                  <a14:compatExt spid="_x0000_s64571"/>
                </a:ext>
                <a:ext uri="{FF2B5EF4-FFF2-40B4-BE49-F238E27FC236}">
                  <a16:creationId xmlns:a16="http://schemas.microsoft.com/office/drawing/2014/main" id="{00000000-0008-0000-1000-00003B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64572" name="Button 60" hidden="1">
              <a:extLst>
                <a:ext uri="{63B3BB69-23CF-44E3-9099-C40C66FF867C}">
                  <a14:compatExt spid="_x0000_s64572"/>
                </a:ext>
                <a:ext uri="{FF2B5EF4-FFF2-40B4-BE49-F238E27FC236}">
                  <a16:creationId xmlns:a16="http://schemas.microsoft.com/office/drawing/2014/main" id="{00000000-0008-0000-1000-00003C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64573" name="Button 61" hidden="1">
              <a:extLst>
                <a:ext uri="{63B3BB69-23CF-44E3-9099-C40C66FF867C}">
                  <a14:compatExt spid="_x0000_s64573"/>
                </a:ext>
                <a:ext uri="{FF2B5EF4-FFF2-40B4-BE49-F238E27FC236}">
                  <a16:creationId xmlns:a16="http://schemas.microsoft.com/office/drawing/2014/main" id="{00000000-0008-0000-1000-00003D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64574" name="Button 62" hidden="1">
              <a:extLst>
                <a:ext uri="{63B3BB69-23CF-44E3-9099-C40C66FF867C}">
                  <a14:compatExt spid="_x0000_s64574"/>
                </a:ext>
                <a:ext uri="{FF2B5EF4-FFF2-40B4-BE49-F238E27FC236}">
                  <a16:creationId xmlns:a16="http://schemas.microsoft.com/office/drawing/2014/main" id="{00000000-0008-0000-1000-00003E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64575" name="Button 63" hidden="1">
              <a:extLst>
                <a:ext uri="{63B3BB69-23CF-44E3-9099-C40C66FF867C}">
                  <a14:compatExt spid="_x0000_s64575"/>
                </a:ext>
                <a:ext uri="{FF2B5EF4-FFF2-40B4-BE49-F238E27FC236}">
                  <a16:creationId xmlns:a16="http://schemas.microsoft.com/office/drawing/2014/main" id="{00000000-0008-0000-1000-00003F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64576" name="Button 64" hidden="1">
              <a:extLst>
                <a:ext uri="{63B3BB69-23CF-44E3-9099-C40C66FF867C}">
                  <a14:compatExt spid="_x0000_s64576"/>
                </a:ext>
                <a:ext uri="{FF2B5EF4-FFF2-40B4-BE49-F238E27FC236}">
                  <a16:creationId xmlns:a16="http://schemas.microsoft.com/office/drawing/2014/main" id="{00000000-0008-0000-1000-000040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64577" name="Button 65" hidden="1">
              <a:extLst>
                <a:ext uri="{63B3BB69-23CF-44E3-9099-C40C66FF867C}">
                  <a14:compatExt spid="_x0000_s64577"/>
                </a:ext>
                <a:ext uri="{FF2B5EF4-FFF2-40B4-BE49-F238E27FC236}">
                  <a16:creationId xmlns:a16="http://schemas.microsoft.com/office/drawing/2014/main" id="{00000000-0008-0000-1000-000041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64578" name="Button 66" hidden="1">
              <a:extLst>
                <a:ext uri="{63B3BB69-23CF-44E3-9099-C40C66FF867C}">
                  <a14:compatExt spid="_x0000_s64578"/>
                </a:ext>
                <a:ext uri="{FF2B5EF4-FFF2-40B4-BE49-F238E27FC236}">
                  <a16:creationId xmlns:a16="http://schemas.microsoft.com/office/drawing/2014/main" id="{00000000-0008-0000-1000-000042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64579" name="Button 67" hidden="1">
              <a:extLst>
                <a:ext uri="{63B3BB69-23CF-44E3-9099-C40C66FF867C}">
                  <a14:compatExt spid="_x0000_s64579"/>
                </a:ext>
                <a:ext uri="{FF2B5EF4-FFF2-40B4-BE49-F238E27FC236}">
                  <a16:creationId xmlns:a16="http://schemas.microsoft.com/office/drawing/2014/main" id="{00000000-0008-0000-1000-000043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64580" name="Button 68" hidden="1">
              <a:extLst>
                <a:ext uri="{63B3BB69-23CF-44E3-9099-C40C66FF867C}">
                  <a14:compatExt spid="_x0000_s64580"/>
                </a:ext>
                <a:ext uri="{FF2B5EF4-FFF2-40B4-BE49-F238E27FC236}">
                  <a16:creationId xmlns:a16="http://schemas.microsoft.com/office/drawing/2014/main" id="{00000000-0008-0000-1000-000044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581" name="Button 69" hidden="1">
              <a:extLst>
                <a:ext uri="{63B3BB69-23CF-44E3-9099-C40C66FF867C}">
                  <a14:compatExt spid="_x0000_s64581"/>
                </a:ext>
                <a:ext uri="{FF2B5EF4-FFF2-40B4-BE49-F238E27FC236}">
                  <a16:creationId xmlns:a16="http://schemas.microsoft.com/office/drawing/2014/main" id="{00000000-0008-0000-1000-000045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582" name="Button 70" hidden="1">
              <a:extLst>
                <a:ext uri="{63B3BB69-23CF-44E3-9099-C40C66FF867C}">
                  <a14:compatExt spid="_x0000_s64582"/>
                </a:ext>
                <a:ext uri="{FF2B5EF4-FFF2-40B4-BE49-F238E27FC236}">
                  <a16:creationId xmlns:a16="http://schemas.microsoft.com/office/drawing/2014/main" id="{00000000-0008-0000-1000-000046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583" name="Button 71" hidden="1">
              <a:extLst>
                <a:ext uri="{63B3BB69-23CF-44E3-9099-C40C66FF867C}">
                  <a14:compatExt spid="_x0000_s64583"/>
                </a:ext>
                <a:ext uri="{FF2B5EF4-FFF2-40B4-BE49-F238E27FC236}">
                  <a16:creationId xmlns:a16="http://schemas.microsoft.com/office/drawing/2014/main" id="{00000000-0008-0000-1000-000047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584" name="Button 72" hidden="1">
              <a:extLst>
                <a:ext uri="{63B3BB69-23CF-44E3-9099-C40C66FF867C}">
                  <a14:compatExt spid="_x0000_s64584"/>
                </a:ext>
                <a:ext uri="{FF2B5EF4-FFF2-40B4-BE49-F238E27FC236}">
                  <a16:creationId xmlns:a16="http://schemas.microsoft.com/office/drawing/2014/main" id="{00000000-0008-0000-1000-000048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64585" name="Button 73" hidden="1">
              <a:extLst>
                <a:ext uri="{63B3BB69-23CF-44E3-9099-C40C66FF867C}">
                  <a14:compatExt spid="_x0000_s64585"/>
                </a:ext>
                <a:ext uri="{FF2B5EF4-FFF2-40B4-BE49-F238E27FC236}">
                  <a16:creationId xmlns:a16="http://schemas.microsoft.com/office/drawing/2014/main" id="{00000000-0008-0000-1000-000049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64586" name="Button 74" hidden="1">
              <a:extLst>
                <a:ext uri="{63B3BB69-23CF-44E3-9099-C40C66FF867C}">
                  <a14:compatExt spid="_x0000_s64586"/>
                </a:ext>
                <a:ext uri="{FF2B5EF4-FFF2-40B4-BE49-F238E27FC236}">
                  <a16:creationId xmlns:a16="http://schemas.microsoft.com/office/drawing/2014/main" id="{00000000-0008-0000-1000-00004A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64587" name="Button 75" hidden="1">
              <a:extLst>
                <a:ext uri="{63B3BB69-23CF-44E3-9099-C40C66FF867C}">
                  <a14:compatExt spid="_x0000_s64587"/>
                </a:ext>
                <a:ext uri="{FF2B5EF4-FFF2-40B4-BE49-F238E27FC236}">
                  <a16:creationId xmlns:a16="http://schemas.microsoft.com/office/drawing/2014/main" id="{00000000-0008-0000-1000-00004B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64588" name="Button 76" hidden="1">
              <a:extLst>
                <a:ext uri="{63B3BB69-23CF-44E3-9099-C40C66FF867C}">
                  <a14:compatExt spid="_x0000_s64588"/>
                </a:ext>
                <a:ext uri="{FF2B5EF4-FFF2-40B4-BE49-F238E27FC236}">
                  <a16:creationId xmlns:a16="http://schemas.microsoft.com/office/drawing/2014/main" id="{00000000-0008-0000-1000-00004C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64589" name="Button 77" hidden="1">
              <a:extLst>
                <a:ext uri="{63B3BB69-23CF-44E3-9099-C40C66FF867C}">
                  <a14:compatExt spid="_x0000_s64589"/>
                </a:ext>
                <a:ext uri="{FF2B5EF4-FFF2-40B4-BE49-F238E27FC236}">
                  <a16:creationId xmlns:a16="http://schemas.microsoft.com/office/drawing/2014/main" id="{00000000-0008-0000-1000-00004D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64590" name="Button 78" hidden="1">
              <a:extLst>
                <a:ext uri="{63B3BB69-23CF-44E3-9099-C40C66FF867C}">
                  <a14:compatExt spid="_x0000_s64590"/>
                </a:ext>
                <a:ext uri="{FF2B5EF4-FFF2-40B4-BE49-F238E27FC236}">
                  <a16:creationId xmlns:a16="http://schemas.microsoft.com/office/drawing/2014/main" id="{00000000-0008-0000-1000-00004E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64591" name="Button 79" hidden="1">
              <a:extLst>
                <a:ext uri="{63B3BB69-23CF-44E3-9099-C40C66FF867C}">
                  <a14:compatExt spid="_x0000_s64591"/>
                </a:ext>
                <a:ext uri="{FF2B5EF4-FFF2-40B4-BE49-F238E27FC236}">
                  <a16:creationId xmlns:a16="http://schemas.microsoft.com/office/drawing/2014/main" id="{00000000-0008-0000-1000-00004F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64592" name="Button 80" hidden="1">
              <a:extLst>
                <a:ext uri="{63B3BB69-23CF-44E3-9099-C40C66FF867C}">
                  <a14:compatExt spid="_x0000_s64592"/>
                </a:ext>
                <a:ext uri="{FF2B5EF4-FFF2-40B4-BE49-F238E27FC236}">
                  <a16:creationId xmlns:a16="http://schemas.microsoft.com/office/drawing/2014/main" id="{00000000-0008-0000-1000-000050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64593" name="Button 81" hidden="1">
              <a:extLst>
                <a:ext uri="{63B3BB69-23CF-44E3-9099-C40C66FF867C}">
                  <a14:compatExt spid="_x0000_s64593"/>
                </a:ext>
                <a:ext uri="{FF2B5EF4-FFF2-40B4-BE49-F238E27FC236}">
                  <a16:creationId xmlns:a16="http://schemas.microsoft.com/office/drawing/2014/main" id="{00000000-0008-0000-1000-000051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64594" name="Button 82" hidden="1">
              <a:extLst>
                <a:ext uri="{63B3BB69-23CF-44E3-9099-C40C66FF867C}">
                  <a14:compatExt spid="_x0000_s64594"/>
                </a:ext>
                <a:ext uri="{FF2B5EF4-FFF2-40B4-BE49-F238E27FC236}">
                  <a16:creationId xmlns:a16="http://schemas.microsoft.com/office/drawing/2014/main" id="{00000000-0008-0000-1000-000052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64595" name="Button 83" hidden="1">
              <a:extLst>
                <a:ext uri="{63B3BB69-23CF-44E3-9099-C40C66FF867C}">
                  <a14:compatExt spid="_x0000_s64595"/>
                </a:ext>
                <a:ext uri="{FF2B5EF4-FFF2-40B4-BE49-F238E27FC236}">
                  <a16:creationId xmlns:a16="http://schemas.microsoft.com/office/drawing/2014/main" id="{00000000-0008-0000-1000-000053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64596" name="Button 84" hidden="1">
              <a:extLst>
                <a:ext uri="{63B3BB69-23CF-44E3-9099-C40C66FF867C}">
                  <a14:compatExt spid="_x0000_s64596"/>
                </a:ext>
                <a:ext uri="{FF2B5EF4-FFF2-40B4-BE49-F238E27FC236}">
                  <a16:creationId xmlns:a16="http://schemas.microsoft.com/office/drawing/2014/main" id="{00000000-0008-0000-1000-000054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64597" name="Button 85" hidden="1">
              <a:extLst>
                <a:ext uri="{63B3BB69-23CF-44E3-9099-C40C66FF867C}">
                  <a14:compatExt spid="_x0000_s64597"/>
                </a:ext>
                <a:ext uri="{FF2B5EF4-FFF2-40B4-BE49-F238E27FC236}">
                  <a16:creationId xmlns:a16="http://schemas.microsoft.com/office/drawing/2014/main" id="{00000000-0008-0000-1000-000055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64598" name="Button 86" hidden="1">
              <a:extLst>
                <a:ext uri="{63B3BB69-23CF-44E3-9099-C40C66FF867C}">
                  <a14:compatExt spid="_x0000_s64598"/>
                </a:ext>
                <a:ext uri="{FF2B5EF4-FFF2-40B4-BE49-F238E27FC236}">
                  <a16:creationId xmlns:a16="http://schemas.microsoft.com/office/drawing/2014/main" id="{00000000-0008-0000-1000-000056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64599" name="Button 87" hidden="1">
              <a:extLst>
                <a:ext uri="{63B3BB69-23CF-44E3-9099-C40C66FF867C}">
                  <a14:compatExt spid="_x0000_s64599"/>
                </a:ext>
                <a:ext uri="{FF2B5EF4-FFF2-40B4-BE49-F238E27FC236}">
                  <a16:creationId xmlns:a16="http://schemas.microsoft.com/office/drawing/2014/main" id="{00000000-0008-0000-1000-000057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64600" name="Button 88" hidden="1">
              <a:extLst>
                <a:ext uri="{63B3BB69-23CF-44E3-9099-C40C66FF867C}">
                  <a14:compatExt spid="_x0000_s64600"/>
                </a:ext>
                <a:ext uri="{FF2B5EF4-FFF2-40B4-BE49-F238E27FC236}">
                  <a16:creationId xmlns:a16="http://schemas.microsoft.com/office/drawing/2014/main" id="{00000000-0008-0000-1000-000058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64601" name="Button 89" hidden="1">
              <a:extLst>
                <a:ext uri="{63B3BB69-23CF-44E3-9099-C40C66FF867C}">
                  <a14:compatExt spid="_x0000_s64601"/>
                </a:ext>
                <a:ext uri="{FF2B5EF4-FFF2-40B4-BE49-F238E27FC236}">
                  <a16:creationId xmlns:a16="http://schemas.microsoft.com/office/drawing/2014/main" id="{00000000-0008-0000-1000-000059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64602" name="Button 90" hidden="1">
              <a:extLst>
                <a:ext uri="{63B3BB69-23CF-44E3-9099-C40C66FF867C}">
                  <a14:compatExt spid="_x0000_s64602"/>
                </a:ext>
                <a:ext uri="{FF2B5EF4-FFF2-40B4-BE49-F238E27FC236}">
                  <a16:creationId xmlns:a16="http://schemas.microsoft.com/office/drawing/2014/main" id="{00000000-0008-0000-1000-00005A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64603" name="Button 91" hidden="1">
              <a:extLst>
                <a:ext uri="{63B3BB69-23CF-44E3-9099-C40C66FF867C}">
                  <a14:compatExt spid="_x0000_s64603"/>
                </a:ext>
                <a:ext uri="{FF2B5EF4-FFF2-40B4-BE49-F238E27FC236}">
                  <a16:creationId xmlns:a16="http://schemas.microsoft.com/office/drawing/2014/main" id="{00000000-0008-0000-1000-00005B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64604" name="Button 92" hidden="1">
              <a:extLst>
                <a:ext uri="{63B3BB69-23CF-44E3-9099-C40C66FF867C}">
                  <a14:compatExt spid="_x0000_s64604"/>
                </a:ext>
                <a:ext uri="{FF2B5EF4-FFF2-40B4-BE49-F238E27FC236}">
                  <a16:creationId xmlns:a16="http://schemas.microsoft.com/office/drawing/2014/main" id="{00000000-0008-0000-1000-00005C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64605" name="Button 93" hidden="1">
              <a:extLst>
                <a:ext uri="{63B3BB69-23CF-44E3-9099-C40C66FF867C}">
                  <a14:compatExt spid="_x0000_s64605"/>
                </a:ext>
                <a:ext uri="{FF2B5EF4-FFF2-40B4-BE49-F238E27FC236}">
                  <a16:creationId xmlns:a16="http://schemas.microsoft.com/office/drawing/2014/main" id="{00000000-0008-0000-1000-00005D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64606" name="Button 94" hidden="1">
              <a:extLst>
                <a:ext uri="{63B3BB69-23CF-44E3-9099-C40C66FF867C}">
                  <a14:compatExt spid="_x0000_s64606"/>
                </a:ext>
                <a:ext uri="{FF2B5EF4-FFF2-40B4-BE49-F238E27FC236}">
                  <a16:creationId xmlns:a16="http://schemas.microsoft.com/office/drawing/2014/main" id="{00000000-0008-0000-1000-00005E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64607" name="Button 95" hidden="1">
              <a:extLst>
                <a:ext uri="{63B3BB69-23CF-44E3-9099-C40C66FF867C}">
                  <a14:compatExt spid="_x0000_s64607"/>
                </a:ext>
                <a:ext uri="{FF2B5EF4-FFF2-40B4-BE49-F238E27FC236}">
                  <a16:creationId xmlns:a16="http://schemas.microsoft.com/office/drawing/2014/main" id="{00000000-0008-0000-1000-00005F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64608" name="Button 96" hidden="1">
              <a:extLst>
                <a:ext uri="{63B3BB69-23CF-44E3-9099-C40C66FF867C}">
                  <a14:compatExt spid="_x0000_s64608"/>
                </a:ext>
                <a:ext uri="{FF2B5EF4-FFF2-40B4-BE49-F238E27FC236}">
                  <a16:creationId xmlns:a16="http://schemas.microsoft.com/office/drawing/2014/main" id="{00000000-0008-0000-1000-000060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64609" name="Button 97" hidden="1">
              <a:extLst>
                <a:ext uri="{63B3BB69-23CF-44E3-9099-C40C66FF867C}">
                  <a14:compatExt spid="_x0000_s64609"/>
                </a:ext>
                <a:ext uri="{FF2B5EF4-FFF2-40B4-BE49-F238E27FC236}">
                  <a16:creationId xmlns:a16="http://schemas.microsoft.com/office/drawing/2014/main" id="{00000000-0008-0000-1000-000061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64610" name="Button 98" hidden="1">
              <a:extLst>
                <a:ext uri="{63B3BB69-23CF-44E3-9099-C40C66FF867C}">
                  <a14:compatExt spid="_x0000_s64610"/>
                </a:ext>
                <a:ext uri="{FF2B5EF4-FFF2-40B4-BE49-F238E27FC236}">
                  <a16:creationId xmlns:a16="http://schemas.microsoft.com/office/drawing/2014/main" id="{00000000-0008-0000-1000-000062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64611" name="Button 99" hidden="1">
              <a:extLst>
                <a:ext uri="{63B3BB69-23CF-44E3-9099-C40C66FF867C}">
                  <a14:compatExt spid="_x0000_s64611"/>
                </a:ext>
                <a:ext uri="{FF2B5EF4-FFF2-40B4-BE49-F238E27FC236}">
                  <a16:creationId xmlns:a16="http://schemas.microsoft.com/office/drawing/2014/main" id="{00000000-0008-0000-1000-000063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64612" name="Button 100" hidden="1">
              <a:extLst>
                <a:ext uri="{63B3BB69-23CF-44E3-9099-C40C66FF867C}">
                  <a14:compatExt spid="_x0000_s64612"/>
                </a:ext>
                <a:ext uri="{FF2B5EF4-FFF2-40B4-BE49-F238E27FC236}">
                  <a16:creationId xmlns:a16="http://schemas.microsoft.com/office/drawing/2014/main" id="{00000000-0008-0000-1000-000064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64613" name="Button 101" hidden="1">
              <a:extLst>
                <a:ext uri="{63B3BB69-23CF-44E3-9099-C40C66FF867C}">
                  <a14:compatExt spid="_x0000_s64613"/>
                </a:ext>
                <a:ext uri="{FF2B5EF4-FFF2-40B4-BE49-F238E27FC236}">
                  <a16:creationId xmlns:a16="http://schemas.microsoft.com/office/drawing/2014/main" id="{00000000-0008-0000-1000-000065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64614" name="Button 102" hidden="1">
              <a:extLst>
                <a:ext uri="{63B3BB69-23CF-44E3-9099-C40C66FF867C}">
                  <a14:compatExt spid="_x0000_s64614"/>
                </a:ext>
                <a:ext uri="{FF2B5EF4-FFF2-40B4-BE49-F238E27FC236}">
                  <a16:creationId xmlns:a16="http://schemas.microsoft.com/office/drawing/2014/main" id="{00000000-0008-0000-1000-000066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64615" name="Button 103" hidden="1">
              <a:extLst>
                <a:ext uri="{63B3BB69-23CF-44E3-9099-C40C66FF867C}">
                  <a14:compatExt spid="_x0000_s64615"/>
                </a:ext>
                <a:ext uri="{FF2B5EF4-FFF2-40B4-BE49-F238E27FC236}">
                  <a16:creationId xmlns:a16="http://schemas.microsoft.com/office/drawing/2014/main" id="{00000000-0008-0000-1000-000067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64616" name="Button 104" hidden="1">
              <a:extLst>
                <a:ext uri="{63B3BB69-23CF-44E3-9099-C40C66FF867C}">
                  <a14:compatExt spid="_x0000_s64616"/>
                </a:ext>
                <a:ext uri="{FF2B5EF4-FFF2-40B4-BE49-F238E27FC236}">
                  <a16:creationId xmlns:a16="http://schemas.microsoft.com/office/drawing/2014/main" id="{00000000-0008-0000-1000-000068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64617" name="Button 105" hidden="1">
              <a:extLst>
                <a:ext uri="{63B3BB69-23CF-44E3-9099-C40C66FF867C}">
                  <a14:compatExt spid="_x0000_s64617"/>
                </a:ext>
                <a:ext uri="{FF2B5EF4-FFF2-40B4-BE49-F238E27FC236}">
                  <a16:creationId xmlns:a16="http://schemas.microsoft.com/office/drawing/2014/main" id="{00000000-0008-0000-1000-000069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64618" name="Button 106" hidden="1">
              <a:extLst>
                <a:ext uri="{63B3BB69-23CF-44E3-9099-C40C66FF867C}">
                  <a14:compatExt spid="_x0000_s64618"/>
                </a:ext>
                <a:ext uri="{FF2B5EF4-FFF2-40B4-BE49-F238E27FC236}">
                  <a16:creationId xmlns:a16="http://schemas.microsoft.com/office/drawing/2014/main" id="{00000000-0008-0000-1000-00006A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64619" name="Button 107" hidden="1">
              <a:extLst>
                <a:ext uri="{63B3BB69-23CF-44E3-9099-C40C66FF867C}">
                  <a14:compatExt spid="_x0000_s64619"/>
                </a:ext>
                <a:ext uri="{FF2B5EF4-FFF2-40B4-BE49-F238E27FC236}">
                  <a16:creationId xmlns:a16="http://schemas.microsoft.com/office/drawing/2014/main" id="{00000000-0008-0000-1000-00006B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64620" name="Button 108" hidden="1">
              <a:extLst>
                <a:ext uri="{63B3BB69-23CF-44E3-9099-C40C66FF867C}">
                  <a14:compatExt spid="_x0000_s64620"/>
                </a:ext>
                <a:ext uri="{FF2B5EF4-FFF2-40B4-BE49-F238E27FC236}">
                  <a16:creationId xmlns:a16="http://schemas.microsoft.com/office/drawing/2014/main" id="{00000000-0008-0000-1000-00006C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64621" name="Button 109" hidden="1">
              <a:extLst>
                <a:ext uri="{63B3BB69-23CF-44E3-9099-C40C66FF867C}">
                  <a14:compatExt spid="_x0000_s64621"/>
                </a:ext>
                <a:ext uri="{FF2B5EF4-FFF2-40B4-BE49-F238E27FC236}">
                  <a16:creationId xmlns:a16="http://schemas.microsoft.com/office/drawing/2014/main" id="{00000000-0008-0000-1000-00006D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64622" name="Button 110" hidden="1">
              <a:extLst>
                <a:ext uri="{63B3BB69-23CF-44E3-9099-C40C66FF867C}">
                  <a14:compatExt spid="_x0000_s64622"/>
                </a:ext>
                <a:ext uri="{FF2B5EF4-FFF2-40B4-BE49-F238E27FC236}">
                  <a16:creationId xmlns:a16="http://schemas.microsoft.com/office/drawing/2014/main" id="{00000000-0008-0000-1000-00006E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64623" name="Button 111" hidden="1">
              <a:extLst>
                <a:ext uri="{63B3BB69-23CF-44E3-9099-C40C66FF867C}">
                  <a14:compatExt spid="_x0000_s64623"/>
                </a:ext>
                <a:ext uri="{FF2B5EF4-FFF2-40B4-BE49-F238E27FC236}">
                  <a16:creationId xmlns:a16="http://schemas.microsoft.com/office/drawing/2014/main" id="{00000000-0008-0000-1000-00006F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64624" name="Button 112" hidden="1">
              <a:extLst>
                <a:ext uri="{63B3BB69-23CF-44E3-9099-C40C66FF867C}">
                  <a14:compatExt spid="_x0000_s64624"/>
                </a:ext>
                <a:ext uri="{FF2B5EF4-FFF2-40B4-BE49-F238E27FC236}">
                  <a16:creationId xmlns:a16="http://schemas.microsoft.com/office/drawing/2014/main" id="{00000000-0008-0000-1000-000070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64625" name="Button 113" hidden="1">
              <a:extLst>
                <a:ext uri="{63B3BB69-23CF-44E3-9099-C40C66FF867C}">
                  <a14:compatExt spid="_x0000_s64625"/>
                </a:ext>
                <a:ext uri="{FF2B5EF4-FFF2-40B4-BE49-F238E27FC236}">
                  <a16:creationId xmlns:a16="http://schemas.microsoft.com/office/drawing/2014/main" id="{00000000-0008-0000-1000-000071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64626" name="Button 114" hidden="1">
              <a:extLst>
                <a:ext uri="{63B3BB69-23CF-44E3-9099-C40C66FF867C}">
                  <a14:compatExt spid="_x0000_s64626"/>
                </a:ext>
                <a:ext uri="{FF2B5EF4-FFF2-40B4-BE49-F238E27FC236}">
                  <a16:creationId xmlns:a16="http://schemas.microsoft.com/office/drawing/2014/main" id="{00000000-0008-0000-1000-000072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64627" name="Button 115" hidden="1">
              <a:extLst>
                <a:ext uri="{63B3BB69-23CF-44E3-9099-C40C66FF867C}">
                  <a14:compatExt spid="_x0000_s64627"/>
                </a:ext>
                <a:ext uri="{FF2B5EF4-FFF2-40B4-BE49-F238E27FC236}">
                  <a16:creationId xmlns:a16="http://schemas.microsoft.com/office/drawing/2014/main" id="{00000000-0008-0000-1000-000073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64628" name="Button 116" hidden="1">
              <a:extLst>
                <a:ext uri="{63B3BB69-23CF-44E3-9099-C40C66FF867C}">
                  <a14:compatExt spid="_x0000_s64628"/>
                </a:ext>
                <a:ext uri="{FF2B5EF4-FFF2-40B4-BE49-F238E27FC236}">
                  <a16:creationId xmlns:a16="http://schemas.microsoft.com/office/drawing/2014/main" id="{00000000-0008-0000-1000-000074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64629" name="Button 117" hidden="1">
              <a:extLst>
                <a:ext uri="{63B3BB69-23CF-44E3-9099-C40C66FF867C}">
                  <a14:compatExt spid="_x0000_s64629"/>
                </a:ext>
                <a:ext uri="{FF2B5EF4-FFF2-40B4-BE49-F238E27FC236}">
                  <a16:creationId xmlns:a16="http://schemas.microsoft.com/office/drawing/2014/main" id="{00000000-0008-0000-1000-000075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64630" name="Button 118" hidden="1">
              <a:extLst>
                <a:ext uri="{63B3BB69-23CF-44E3-9099-C40C66FF867C}">
                  <a14:compatExt spid="_x0000_s64630"/>
                </a:ext>
                <a:ext uri="{FF2B5EF4-FFF2-40B4-BE49-F238E27FC236}">
                  <a16:creationId xmlns:a16="http://schemas.microsoft.com/office/drawing/2014/main" id="{00000000-0008-0000-1000-000076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64631" name="Button 119" hidden="1">
              <a:extLst>
                <a:ext uri="{63B3BB69-23CF-44E3-9099-C40C66FF867C}">
                  <a14:compatExt spid="_x0000_s64631"/>
                </a:ext>
                <a:ext uri="{FF2B5EF4-FFF2-40B4-BE49-F238E27FC236}">
                  <a16:creationId xmlns:a16="http://schemas.microsoft.com/office/drawing/2014/main" id="{00000000-0008-0000-1000-000077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64632" name="Button 120" hidden="1">
              <a:extLst>
                <a:ext uri="{63B3BB69-23CF-44E3-9099-C40C66FF867C}">
                  <a14:compatExt spid="_x0000_s64632"/>
                </a:ext>
                <a:ext uri="{FF2B5EF4-FFF2-40B4-BE49-F238E27FC236}">
                  <a16:creationId xmlns:a16="http://schemas.microsoft.com/office/drawing/2014/main" id="{00000000-0008-0000-1000-000078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64633" name="Button 121" hidden="1">
              <a:extLst>
                <a:ext uri="{63B3BB69-23CF-44E3-9099-C40C66FF867C}">
                  <a14:compatExt spid="_x0000_s64633"/>
                </a:ext>
                <a:ext uri="{FF2B5EF4-FFF2-40B4-BE49-F238E27FC236}">
                  <a16:creationId xmlns:a16="http://schemas.microsoft.com/office/drawing/2014/main" id="{00000000-0008-0000-1000-000079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64634" name="Button 122" hidden="1">
              <a:extLst>
                <a:ext uri="{63B3BB69-23CF-44E3-9099-C40C66FF867C}">
                  <a14:compatExt spid="_x0000_s64634"/>
                </a:ext>
                <a:ext uri="{FF2B5EF4-FFF2-40B4-BE49-F238E27FC236}">
                  <a16:creationId xmlns:a16="http://schemas.microsoft.com/office/drawing/2014/main" id="{00000000-0008-0000-1000-00007A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64635" name="Button 123" hidden="1">
              <a:extLst>
                <a:ext uri="{63B3BB69-23CF-44E3-9099-C40C66FF867C}">
                  <a14:compatExt spid="_x0000_s64635"/>
                </a:ext>
                <a:ext uri="{FF2B5EF4-FFF2-40B4-BE49-F238E27FC236}">
                  <a16:creationId xmlns:a16="http://schemas.microsoft.com/office/drawing/2014/main" id="{00000000-0008-0000-1000-00007B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64636" name="Button 124" hidden="1">
              <a:extLst>
                <a:ext uri="{63B3BB69-23CF-44E3-9099-C40C66FF867C}">
                  <a14:compatExt spid="_x0000_s64636"/>
                </a:ext>
                <a:ext uri="{FF2B5EF4-FFF2-40B4-BE49-F238E27FC236}">
                  <a16:creationId xmlns:a16="http://schemas.microsoft.com/office/drawing/2014/main" id="{00000000-0008-0000-1000-00007C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64637" name="Button 125" hidden="1">
              <a:extLst>
                <a:ext uri="{63B3BB69-23CF-44E3-9099-C40C66FF867C}">
                  <a14:compatExt spid="_x0000_s64637"/>
                </a:ext>
                <a:ext uri="{FF2B5EF4-FFF2-40B4-BE49-F238E27FC236}">
                  <a16:creationId xmlns:a16="http://schemas.microsoft.com/office/drawing/2014/main" id="{00000000-0008-0000-1000-00007D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638" name="Button 126" hidden="1">
              <a:extLst>
                <a:ext uri="{63B3BB69-23CF-44E3-9099-C40C66FF867C}">
                  <a14:compatExt spid="_x0000_s64638"/>
                </a:ext>
                <a:ext uri="{FF2B5EF4-FFF2-40B4-BE49-F238E27FC236}">
                  <a16:creationId xmlns:a16="http://schemas.microsoft.com/office/drawing/2014/main" id="{00000000-0008-0000-1000-00007E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639" name="Button 127" hidden="1">
              <a:extLst>
                <a:ext uri="{63B3BB69-23CF-44E3-9099-C40C66FF867C}">
                  <a14:compatExt spid="_x0000_s64639"/>
                </a:ext>
                <a:ext uri="{FF2B5EF4-FFF2-40B4-BE49-F238E27FC236}">
                  <a16:creationId xmlns:a16="http://schemas.microsoft.com/office/drawing/2014/main" id="{00000000-0008-0000-1000-00007F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640" name="Button 128" hidden="1">
              <a:extLst>
                <a:ext uri="{63B3BB69-23CF-44E3-9099-C40C66FF867C}">
                  <a14:compatExt spid="_x0000_s64640"/>
                </a:ext>
                <a:ext uri="{FF2B5EF4-FFF2-40B4-BE49-F238E27FC236}">
                  <a16:creationId xmlns:a16="http://schemas.microsoft.com/office/drawing/2014/main" id="{00000000-0008-0000-1000-000080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641" name="Button 129" hidden="1">
              <a:extLst>
                <a:ext uri="{63B3BB69-23CF-44E3-9099-C40C66FF867C}">
                  <a14:compatExt spid="_x0000_s64641"/>
                </a:ext>
                <a:ext uri="{FF2B5EF4-FFF2-40B4-BE49-F238E27FC236}">
                  <a16:creationId xmlns:a16="http://schemas.microsoft.com/office/drawing/2014/main" id="{00000000-0008-0000-1000-000081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64642" name="Button 130" hidden="1">
              <a:extLst>
                <a:ext uri="{63B3BB69-23CF-44E3-9099-C40C66FF867C}">
                  <a14:compatExt spid="_x0000_s64642"/>
                </a:ext>
                <a:ext uri="{FF2B5EF4-FFF2-40B4-BE49-F238E27FC236}">
                  <a16:creationId xmlns:a16="http://schemas.microsoft.com/office/drawing/2014/main" id="{00000000-0008-0000-1000-000082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64643" name="Button 131" hidden="1">
              <a:extLst>
                <a:ext uri="{63B3BB69-23CF-44E3-9099-C40C66FF867C}">
                  <a14:compatExt spid="_x0000_s64643"/>
                </a:ext>
                <a:ext uri="{FF2B5EF4-FFF2-40B4-BE49-F238E27FC236}">
                  <a16:creationId xmlns:a16="http://schemas.microsoft.com/office/drawing/2014/main" id="{00000000-0008-0000-1000-000083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64644" name="Button 132" hidden="1">
              <a:extLst>
                <a:ext uri="{63B3BB69-23CF-44E3-9099-C40C66FF867C}">
                  <a14:compatExt spid="_x0000_s64644"/>
                </a:ext>
                <a:ext uri="{FF2B5EF4-FFF2-40B4-BE49-F238E27FC236}">
                  <a16:creationId xmlns:a16="http://schemas.microsoft.com/office/drawing/2014/main" id="{00000000-0008-0000-1000-000084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64645" name="Button 133" hidden="1">
              <a:extLst>
                <a:ext uri="{63B3BB69-23CF-44E3-9099-C40C66FF867C}">
                  <a14:compatExt spid="_x0000_s64645"/>
                </a:ext>
                <a:ext uri="{FF2B5EF4-FFF2-40B4-BE49-F238E27FC236}">
                  <a16:creationId xmlns:a16="http://schemas.microsoft.com/office/drawing/2014/main" id="{00000000-0008-0000-1000-000085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64646" name="Button 134" hidden="1">
              <a:extLst>
                <a:ext uri="{63B3BB69-23CF-44E3-9099-C40C66FF867C}">
                  <a14:compatExt spid="_x0000_s64646"/>
                </a:ext>
                <a:ext uri="{FF2B5EF4-FFF2-40B4-BE49-F238E27FC236}">
                  <a16:creationId xmlns:a16="http://schemas.microsoft.com/office/drawing/2014/main" id="{00000000-0008-0000-1000-000086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64647" name="Button 135" hidden="1">
              <a:extLst>
                <a:ext uri="{63B3BB69-23CF-44E3-9099-C40C66FF867C}">
                  <a14:compatExt spid="_x0000_s64647"/>
                </a:ext>
                <a:ext uri="{FF2B5EF4-FFF2-40B4-BE49-F238E27FC236}">
                  <a16:creationId xmlns:a16="http://schemas.microsoft.com/office/drawing/2014/main" id="{00000000-0008-0000-1000-000087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64648" name="Button 136" hidden="1">
              <a:extLst>
                <a:ext uri="{63B3BB69-23CF-44E3-9099-C40C66FF867C}">
                  <a14:compatExt spid="_x0000_s64648"/>
                </a:ext>
                <a:ext uri="{FF2B5EF4-FFF2-40B4-BE49-F238E27FC236}">
                  <a16:creationId xmlns:a16="http://schemas.microsoft.com/office/drawing/2014/main" id="{00000000-0008-0000-1000-000088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64649" name="Button 137" hidden="1">
              <a:extLst>
                <a:ext uri="{63B3BB69-23CF-44E3-9099-C40C66FF867C}">
                  <a14:compatExt spid="_x0000_s64649"/>
                </a:ext>
                <a:ext uri="{FF2B5EF4-FFF2-40B4-BE49-F238E27FC236}">
                  <a16:creationId xmlns:a16="http://schemas.microsoft.com/office/drawing/2014/main" id="{00000000-0008-0000-1000-000089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64650" name="Button 138" hidden="1">
              <a:extLst>
                <a:ext uri="{63B3BB69-23CF-44E3-9099-C40C66FF867C}">
                  <a14:compatExt spid="_x0000_s64650"/>
                </a:ext>
                <a:ext uri="{FF2B5EF4-FFF2-40B4-BE49-F238E27FC236}">
                  <a16:creationId xmlns:a16="http://schemas.microsoft.com/office/drawing/2014/main" id="{00000000-0008-0000-1000-00008A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64651" name="Button 139" hidden="1">
              <a:extLst>
                <a:ext uri="{63B3BB69-23CF-44E3-9099-C40C66FF867C}">
                  <a14:compatExt spid="_x0000_s64651"/>
                </a:ext>
                <a:ext uri="{FF2B5EF4-FFF2-40B4-BE49-F238E27FC236}">
                  <a16:creationId xmlns:a16="http://schemas.microsoft.com/office/drawing/2014/main" id="{00000000-0008-0000-1000-00008B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64652" name="Button 140" hidden="1">
              <a:extLst>
                <a:ext uri="{63B3BB69-23CF-44E3-9099-C40C66FF867C}">
                  <a14:compatExt spid="_x0000_s64652"/>
                </a:ext>
                <a:ext uri="{FF2B5EF4-FFF2-40B4-BE49-F238E27FC236}">
                  <a16:creationId xmlns:a16="http://schemas.microsoft.com/office/drawing/2014/main" id="{00000000-0008-0000-1000-00008C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64653" name="Button 141" hidden="1">
              <a:extLst>
                <a:ext uri="{63B3BB69-23CF-44E3-9099-C40C66FF867C}">
                  <a14:compatExt spid="_x0000_s64653"/>
                </a:ext>
                <a:ext uri="{FF2B5EF4-FFF2-40B4-BE49-F238E27FC236}">
                  <a16:creationId xmlns:a16="http://schemas.microsoft.com/office/drawing/2014/main" id="{00000000-0008-0000-1000-00008D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64654" name="Button 142" hidden="1">
              <a:extLst>
                <a:ext uri="{63B3BB69-23CF-44E3-9099-C40C66FF867C}">
                  <a14:compatExt spid="_x0000_s64654"/>
                </a:ext>
                <a:ext uri="{FF2B5EF4-FFF2-40B4-BE49-F238E27FC236}">
                  <a16:creationId xmlns:a16="http://schemas.microsoft.com/office/drawing/2014/main" id="{00000000-0008-0000-1000-00008E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64655" name="Button 143" hidden="1">
              <a:extLst>
                <a:ext uri="{63B3BB69-23CF-44E3-9099-C40C66FF867C}">
                  <a14:compatExt spid="_x0000_s64655"/>
                </a:ext>
                <a:ext uri="{FF2B5EF4-FFF2-40B4-BE49-F238E27FC236}">
                  <a16:creationId xmlns:a16="http://schemas.microsoft.com/office/drawing/2014/main" id="{00000000-0008-0000-1000-00008F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64656" name="Button 144" hidden="1">
              <a:extLst>
                <a:ext uri="{63B3BB69-23CF-44E3-9099-C40C66FF867C}">
                  <a14:compatExt spid="_x0000_s64656"/>
                </a:ext>
                <a:ext uri="{FF2B5EF4-FFF2-40B4-BE49-F238E27FC236}">
                  <a16:creationId xmlns:a16="http://schemas.microsoft.com/office/drawing/2014/main" id="{00000000-0008-0000-1000-000090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64657" name="Button 145" hidden="1">
              <a:extLst>
                <a:ext uri="{63B3BB69-23CF-44E3-9099-C40C66FF867C}">
                  <a14:compatExt spid="_x0000_s64657"/>
                </a:ext>
                <a:ext uri="{FF2B5EF4-FFF2-40B4-BE49-F238E27FC236}">
                  <a16:creationId xmlns:a16="http://schemas.microsoft.com/office/drawing/2014/main" id="{00000000-0008-0000-1000-000091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64658" name="Button 146" hidden="1">
              <a:extLst>
                <a:ext uri="{63B3BB69-23CF-44E3-9099-C40C66FF867C}">
                  <a14:compatExt spid="_x0000_s64658"/>
                </a:ext>
                <a:ext uri="{FF2B5EF4-FFF2-40B4-BE49-F238E27FC236}">
                  <a16:creationId xmlns:a16="http://schemas.microsoft.com/office/drawing/2014/main" id="{00000000-0008-0000-1000-000092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64659" name="Button 147" hidden="1">
              <a:extLst>
                <a:ext uri="{63B3BB69-23CF-44E3-9099-C40C66FF867C}">
                  <a14:compatExt spid="_x0000_s64659"/>
                </a:ext>
                <a:ext uri="{FF2B5EF4-FFF2-40B4-BE49-F238E27FC236}">
                  <a16:creationId xmlns:a16="http://schemas.microsoft.com/office/drawing/2014/main" id="{00000000-0008-0000-1000-000093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64660" name="Button 148" hidden="1">
              <a:extLst>
                <a:ext uri="{63B3BB69-23CF-44E3-9099-C40C66FF867C}">
                  <a14:compatExt spid="_x0000_s64660"/>
                </a:ext>
                <a:ext uri="{FF2B5EF4-FFF2-40B4-BE49-F238E27FC236}">
                  <a16:creationId xmlns:a16="http://schemas.microsoft.com/office/drawing/2014/main" id="{00000000-0008-0000-1000-000094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64661" name="Button 149" hidden="1">
              <a:extLst>
                <a:ext uri="{63B3BB69-23CF-44E3-9099-C40C66FF867C}">
                  <a14:compatExt spid="_x0000_s64661"/>
                </a:ext>
                <a:ext uri="{FF2B5EF4-FFF2-40B4-BE49-F238E27FC236}">
                  <a16:creationId xmlns:a16="http://schemas.microsoft.com/office/drawing/2014/main" id="{00000000-0008-0000-1000-000095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64662" name="Button 150" hidden="1">
              <a:extLst>
                <a:ext uri="{63B3BB69-23CF-44E3-9099-C40C66FF867C}">
                  <a14:compatExt spid="_x0000_s64662"/>
                </a:ext>
                <a:ext uri="{FF2B5EF4-FFF2-40B4-BE49-F238E27FC236}">
                  <a16:creationId xmlns:a16="http://schemas.microsoft.com/office/drawing/2014/main" id="{00000000-0008-0000-1000-000096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64663" name="Button 151" hidden="1">
              <a:extLst>
                <a:ext uri="{63B3BB69-23CF-44E3-9099-C40C66FF867C}">
                  <a14:compatExt spid="_x0000_s64663"/>
                </a:ext>
                <a:ext uri="{FF2B5EF4-FFF2-40B4-BE49-F238E27FC236}">
                  <a16:creationId xmlns:a16="http://schemas.microsoft.com/office/drawing/2014/main" id="{00000000-0008-0000-1000-000097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64664" name="Button 152" hidden="1">
              <a:extLst>
                <a:ext uri="{63B3BB69-23CF-44E3-9099-C40C66FF867C}">
                  <a14:compatExt spid="_x0000_s64664"/>
                </a:ext>
                <a:ext uri="{FF2B5EF4-FFF2-40B4-BE49-F238E27FC236}">
                  <a16:creationId xmlns:a16="http://schemas.microsoft.com/office/drawing/2014/main" id="{00000000-0008-0000-1000-000098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64665" name="Button 153" hidden="1">
              <a:extLst>
                <a:ext uri="{63B3BB69-23CF-44E3-9099-C40C66FF867C}">
                  <a14:compatExt spid="_x0000_s64665"/>
                </a:ext>
                <a:ext uri="{FF2B5EF4-FFF2-40B4-BE49-F238E27FC236}">
                  <a16:creationId xmlns:a16="http://schemas.microsoft.com/office/drawing/2014/main" id="{00000000-0008-0000-1000-000099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64666" name="Button 154" hidden="1">
              <a:extLst>
                <a:ext uri="{63B3BB69-23CF-44E3-9099-C40C66FF867C}">
                  <a14:compatExt spid="_x0000_s64666"/>
                </a:ext>
                <a:ext uri="{FF2B5EF4-FFF2-40B4-BE49-F238E27FC236}">
                  <a16:creationId xmlns:a16="http://schemas.microsoft.com/office/drawing/2014/main" id="{00000000-0008-0000-1000-00009A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64667" name="Button 155" hidden="1">
              <a:extLst>
                <a:ext uri="{63B3BB69-23CF-44E3-9099-C40C66FF867C}">
                  <a14:compatExt spid="_x0000_s64667"/>
                </a:ext>
                <a:ext uri="{FF2B5EF4-FFF2-40B4-BE49-F238E27FC236}">
                  <a16:creationId xmlns:a16="http://schemas.microsoft.com/office/drawing/2014/main" id="{00000000-0008-0000-1000-00009B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64668" name="Button 156" hidden="1">
              <a:extLst>
                <a:ext uri="{63B3BB69-23CF-44E3-9099-C40C66FF867C}">
                  <a14:compatExt spid="_x0000_s64668"/>
                </a:ext>
                <a:ext uri="{FF2B5EF4-FFF2-40B4-BE49-F238E27FC236}">
                  <a16:creationId xmlns:a16="http://schemas.microsoft.com/office/drawing/2014/main" id="{00000000-0008-0000-1000-00009C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64669" name="Button 157" hidden="1">
              <a:extLst>
                <a:ext uri="{63B3BB69-23CF-44E3-9099-C40C66FF867C}">
                  <a14:compatExt spid="_x0000_s64669"/>
                </a:ext>
                <a:ext uri="{FF2B5EF4-FFF2-40B4-BE49-F238E27FC236}">
                  <a16:creationId xmlns:a16="http://schemas.microsoft.com/office/drawing/2014/main" id="{00000000-0008-0000-1000-00009D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64670" name="Button 158" hidden="1">
              <a:extLst>
                <a:ext uri="{63B3BB69-23CF-44E3-9099-C40C66FF867C}">
                  <a14:compatExt spid="_x0000_s64670"/>
                </a:ext>
                <a:ext uri="{FF2B5EF4-FFF2-40B4-BE49-F238E27FC236}">
                  <a16:creationId xmlns:a16="http://schemas.microsoft.com/office/drawing/2014/main" id="{00000000-0008-0000-1000-00009E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64671" name="Button 159" hidden="1">
              <a:extLst>
                <a:ext uri="{63B3BB69-23CF-44E3-9099-C40C66FF867C}">
                  <a14:compatExt spid="_x0000_s64671"/>
                </a:ext>
                <a:ext uri="{FF2B5EF4-FFF2-40B4-BE49-F238E27FC236}">
                  <a16:creationId xmlns:a16="http://schemas.microsoft.com/office/drawing/2014/main" id="{00000000-0008-0000-1000-00009F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64672" name="Button 160" hidden="1">
              <a:extLst>
                <a:ext uri="{63B3BB69-23CF-44E3-9099-C40C66FF867C}">
                  <a14:compatExt spid="_x0000_s64672"/>
                </a:ext>
                <a:ext uri="{FF2B5EF4-FFF2-40B4-BE49-F238E27FC236}">
                  <a16:creationId xmlns:a16="http://schemas.microsoft.com/office/drawing/2014/main" id="{00000000-0008-0000-1000-0000A0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64673" name="Button 161" hidden="1">
              <a:extLst>
                <a:ext uri="{63B3BB69-23CF-44E3-9099-C40C66FF867C}">
                  <a14:compatExt spid="_x0000_s64673"/>
                </a:ext>
                <a:ext uri="{FF2B5EF4-FFF2-40B4-BE49-F238E27FC236}">
                  <a16:creationId xmlns:a16="http://schemas.microsoft.com/office/drawing/2014/main" id="{00000000-0008-0000-1000-0000A1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64674" name="Button 162" hidden="1">
              <a:extLst>
                <a:ext uri="{63B3BB69-23CF-44E3-9099-C40C66FF867C}">
                  <a14:compatExt spid="_x0000_s64674"/>
                </a:ext>
                <a:ext uri="{FF2B5EF4-FFF2-40B4-BE49-F238E27FC236}">
                  <a16:creationId xmlns:a16="http://schemas.microsoft.com/office/drawing/2014/main" id="{00000000-0008-0000-1000-0000A2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64675" name="Button 163" hidden="1">
              <a:extLst>
                <a:ext uri="{63B3BB69-23CF-44E3-9099-C40C66FF867C}">
                  <a14:compatExt spid="_x0000_s64675"/>
                </a:ext>
                <a:ext uri="{FF2B5EF4-FFF2-40B4-BE49-F238E27FC236}">
                  <a16:creationId xmlns:a16="http://schemas.microsoft.com/office/drawing/2014/main" id="{00000000-0008-0000-1000-0000A3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64676" name="Button 164" hidden="1">
              <a:extLst>
                <a:ext uri="{63B3BB69-23CF-44E3-9099-C40C66FF867C}">
                  <a14:compatExt spid="_x0000_s64676"/>
                </a:ext>
                <a:ext uri="{FF2B5EF4-FFF2-40B4-BE49-F238E27FC236}">
                  <a16:creationId xmlns:a16="http://schemas.microsoft.com/office/drawing/2014/main" id="{00000000-0008-0000-1000-0000A4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64677" name="Button 165" hidden="1">
              <a:extLst>
                <a:ext uri="{63B3BB69-23CF-44E3-9099-C40C66FF867C}">
                  <a14:compatExt spid="_x0000_s64677"/>
                </a:ext>
                <a:ext uri="{FF2B5EF4-FFF2-40B4-BE49-F238E27FC236}">
                  <a16:creationId xmlns:a16="http://schemas.microsoft.com/office/drawing/2014/main" id="{00000000-0008-0000-1000-0000A5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64678" name="Button 166" hidden="1">
              <a:extLst>
                <a:ext uri="{63B3BB69-23CF-44E3-9099-C40C66FF867C}">
                  <a14:compatExt spid="_x0000_s64678"/>
                </a:ext>
                <a:ext uri="{FF2B5EF4-FFF2-40B4-BE49-F238E27FC236}">
                  <a16:creationId xmlns:a16="http://schemas.microsoft.com/office/drawing/2014/main" id="{00000000-0008-0000-1000-0000A6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64679" name="Button 167" hidden="1">
              <a:extLst>
                <a:ext uri="{63B3BB69-23CF-44E3-9099-C40C66FF867C}">
                  <a14:compatExt spid="_x0000_s64679"/>
                </a:ext>
                <a:ext uri="{FF2B5EF4-FFF2-40B4-BE49-F238E27FC236}">
                  <a16:creationId xmlns:a16="http://schemas.microsoft.com/office/drawing/2014/main" id="{00000000-0008-0000-1000-0000A7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64680" name="Button 168" hidden="1">
              <a:extLst>
                <a:ext uri="{63B3BB69-23CF-44E3-9099-C40C66FF867C}">
                  <a14:compatExt spid="_x0000_s64680"/>
                </a:ext>
                <a:ext uri="{FF2B5EF4-FFF2-40B4-BE49-F238E27FC236}">
                  <a16:creationId xmlns:a16="http://schemas.microsoft.com/office/drawing/2014/main" id="{00000000-0008-0000-1000-0000A8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64681" name="Button 169" hidden="1">
              <a:extLst>
                <a:ext uri="{63B3BB69-23CF-44E3-9099-C40C66FF867C}">
                  <a14:compatExt spid="_x0000_s64681"/>
                </a:ext>
                <a:ext uri="{FF2B5EF4-FFF2-40B4-BE49-F238E27FC236}">
                  <a16:creationId xmlns:a16="http://schemas.microsoft.com/office/drawing/2014/main" id="{00000000-0008-0000-1000-0000A9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64682" name="Button 170" hidden="1">
              <a:extLst>
                <a:ext uri="{63B3BB69-23CF-44E3-9099-C40C66FF867C}">
                  <a14:compatExt spid="_x0000_s64682"/>
                </a:ext>
                <a:ext uri="{FF2B5EF4-FFF2-40B4-BE49-F238E27FC236}">
                  <a16:creationId xmlns:a16="http://schemas.microsoft.com/office/drawing/2014/main" id="{00000000-0008-0000-1000-0000AA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64683" name="Button 171" hidden="1">
              <a:extLst>
                <a:ext uri="{63B3BB69-23CF-44E3-9099-C40C66FF867C}">
                  <a14:compatExt spid="_x0000_s64683"/>
                </a:ext>
                <a:ext uri="{FF2B5EF4-FFF2-40B4-BE49-F238E27FC236}">
                  <a16:creationId xmlns:a16="http://schemas.microsoft.com/office/drawing/2014/main" id="{00000000-0008-0000-1000-0000AB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64684" name="Button 172" hidden="1">
              <a:extLst>
                <a:ext uri="{63B3BB69-23CF-44E3-9099-C40C66FF867C}">
                  <a14:compatExt spid="_x0000_s64684"/>
                </a:ext>
                <a:ext uri="{FF2B5EF4-FFF2-40B4-BE49-F238E27FC236}">
                  <a16:creationId xmlns:a16="http://schemas.microsoft.com/office/drawing/2014/main" id="{00000000-0008-0000-1000-0000AC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64685" name="Button 173" hidden="1">
              <a:extLst>
                <a:ext uri="{63B3BB69-23CF-44E3-9099-C40C66FF867C}">
                  <a14:compatExt spid="_x0000_s64685"/>
                </a:ext>
                <a:ext uri="{FF2B5EF4-FFF2-40B4-BE49-F238E27FC236}">
                  <a16:creationId xmlns:a16="http://schemas.microsoft.com/office/drawing/2014/main" id="{00000000-0008-0000-1000-0000AD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64686" name="Button 174" hidden="1">
              <a:extLst>
                <a:ext uri="{63B3BB69-23CF-44E3-9099-C40C66FF867C}">
                  <a14:compatExt spid="_x0000_s64686"/>
                </a:ext>
                <a:ext uri="{FF2B5EF4-FFF2-40B4-BE49-F238E27FC236}">
                  <a16:creationId xmlns:a16="http://schemas.microsoft.com/office/drawing/2014/main" id="{00000000-0008-0000-1000-0000AE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64687" name="Button 175" hidden="1">
              <a:extLst>
                <a:ext uri="{63B3BB69-23CF-44E3-9099-C40C66FF867C}">
                  <a14:compatExt spid="_x0000_s64687"/>
                </a:ext>
                <a:ext uri="{FF2B5EF4-FFF2-40B4-BE49-F238E27FC236}">
                  <a16:creationId xmlns:a16="http://schemas.microsoft.com/office/drawing/2014/main" id="{00000000-0008-0000-1000-0000AF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64688" name="Button 176" hidden="1">
              <a:extLst>
                <a:ext uri="{63B3BB69-23CF-44E3-9099-C40C66FF867C}">
                  <a14:compatExt spid="_x0000_s64688"/>
                </a:ext>
                <a:ext uri="{FF2B5EF4-FFF2-40B4-BE49-F238E27FC236}">
                  <a16:creationId xmlns:a16="http://schemas.microsoft.com/office/drawing/2014/main" id="{00000000-0008-0000-1000-0000B0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64689" name="Button 177" hidden="1">
              <a:extLst>
                <a:ext uri="{63B3BB69-23CF-44E3-9099-C40C66FF867C}">
                  <a14:compatExt spid="_x0000_s64689"/>
                </a:ext>
                <a:ext uri="{FF2B5EF4-FFF2-40B4-BE49-F238E27FC236}">
                  <a16:creationId xmlns:a16="http://schemas.microsoft.com/office/drawing/2014/main" id="{00000000-0008-0000-1000-0000B1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64690" name="Button 178" hidden="1">
              <a:extLst>
                <a:ext uri="{63B3BB69-23CF-44E3-9099-C40C66FF867C}">
                  <a14:compatExt spid="_x0000_s64690"/>
                </a:ext>
                <a:ext uri="{FF2B5EF4-FFF2-40B4-BE49-F238E27FC236}">
                  <a16:creationId xmlns:a16="http://schemas.microsoft.com/office/drawing/2014/main" id="{00000000-0008-0000-1000-0000B2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64691" name="Button 179" hidden="1">
              <a:extLst>
                <a:ext uri="{63B3BB69-23CF-44E3-9099-C40C66FF867C}">
                  <a14:compatExt spid="_x0000_s64691"/>
                </a:ext>
                <a:ext uri="{FF2B5EF4-FFF2-40B4-BE49-F238E27FC236}">
                  <a16:creationId xmlns:a16="http://schemas.microsoft.com/office/drawing/2014/main" id="{00000000-0008-0000-1000-0000B3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64692" name="Button 180" hidden="1">
              <a:extLst>
                <a:ext uri="{63B3BB69-23CF-44E3-9099-C40C66FF867C}">
                  <a14:compatExt spid="_x0000_s64692"/>
                </a:ext>
                <a:ext uri="{FF2B5EF4-FFF2-40B4-BE49-F238E27FC236}">
                  <a16:creationId xmlns:a16="http://schemas.microsoft.com/office/drawing/2014/main" id="{00000000-0008-0000-1000-0000B4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64693" name="Button 181" hidden="1">
              <a:extLst>
                <a:ext uri="{63B3BB69-23CF-44E3-9099-C40C66FF867C}">
                  <a14:compatExt spid="_x0000_s64693"/>
                </a:ext>
                <a:ext uri="{FF2B5EF4-FFF2-40B4-BE49-F238E27FC236}">
                  <a16:creationId xmlns:a16="http://schemas.microsoft.com/office/drawing/2014/main" id="{00000000-0008-0000-1000-0000B5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64694" name="Button 182" hidden="1">
              <a:extLst>
                <a:ext uri="{63B3BB69-23CF-44E3-9099-C40C66FF867C}">
                  <a14:compatExt spid="_x0000_s64694"/>
                </a:ext>
                <a:ext uri="{FF2B5EF4-FFF2-40B4-BE49-F238E27FC236}">
                  <a16:creationId xmlns:a16="http://schemas.microsoft.com/office/drawing/2014/main" id="{00000000-0008-0000-1000-0000B6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64695" name="Button 183" hidden="1">
              <a:extLst>
                <a:ext uri="{63B3BB69-23CF-44E3-9099-C40C66FF867C}">
                  <a14:compatExt spid="_x0000_s64695"/>
                </a:ext>
                <a:ext uri="{FF2B5EF4-FFF2-40B4-BE49-F238E27FC236}">
                  <a16:creationId xmlns:a16="http://schemas.microsoft.com/office/drawing/2014/main" id="{00000000-0008-0000-1000-0000B7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64696" name="Button 184" hidden="1">
              <a:extLst>
                <a:ext uri="{63B3BB69-23CF-44E3-9099-C40C66FF867C}">
                  <a14:compatExt spid="_x0000_s64696"/>
                </a:ext>
                <a:ext uri="{FF2B5EF4-FFF2-40B4-BE49-F238E27FC236}">
                  <a16:creationId xmlns:a16="http://schemas.microsoft.com/office/drawing/2014/main" id="{00000000-0008-0000-1000-0000B8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64697" name="Button 185" hidden="1">
              <a:extLst>
                <a:ext uri="{63B3BB69-23CF-44E3-9099-C40C66FF867C}">
                  <a14:compatExt spid="_x0000_s64697"/>
                </a:ext>
                <a:ext uri="{FF2B5EF4-FFF2-40B4-BE49-F238E27FC236}">
                  <a16:creationId xmlns:a16="http://schemas.microsoft.com/office/drawing/2014/main" id="{00000000-0008-0000-1000-0000B9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64698" name="Button 186" hidden="1">
              <a:extLst>
                <a:ext uri="{63B3BB69-23CF-44E3-9099-C40C66FF867C}">
                  <a14:compatExt spid="_x0000_s64698"/>
                </a:ext>
                <a:ext uri="{FF2B5EF4-FFF2-40B4-BE49-F238E27FC236}">
                  <a16:creationId xmlns:a16="http://schemas.microsoft.com/office/drawing/2014/main" id="{00000000-0008-0000-1000-0000BA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699" name="Button 187" hidden="1">
              <a:extLst>
                <a:ext uri="{63B3BB69-23CF-44E3-9099-C40C66FF867C}">
                  <a14:compatExt spid="_x0000_s64699"/>
                </a:ext>
                <a:ext uri="{FF2B5EF4-FFF2-40B4-BE49-F238E27FC236}">
                  <a16:creationId xmlns:a16="http://schemas.microsoft.com/office/drawing/2014/main" id="{00000000-0008-0000-1000-0000BB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700" name="Button 188" hidden="1">
              <a:extLst>
                <a:ext uri="{63B3BB69-23CF-44E3-9099-C40C66FF867C}">
                  <a14:compatExt spid="_x0000_s64700"/>
                </a:ext>
                <a:ext uri="{FF2B5EF4-FFF2-40B4-BE49-F238E27FC236}">
                  <a16:creationId xmlns:a16="http://schemas.microsoft.com/office/drawing/2014/main" id="{00000000-0008-0000-1000-0000BC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64701" name="Button 189" hidden="1">
              <a:extLst>
                <a:ext uri="{63B3BB69-23CF-44E3-9099-C40C66FF867C}">
                  <a14:compatExt spid="_x0000_s64701"/>
                </a:ext>
                <a:ext uri="{FF2B5EF4-FFF2-40B4-BE49-F238E27FC236}">
                  <a16:creationId xmlns:a16="http://schemas.microsoft.com/office/drawing/2014/main" id="{00000000-0008-0000-1000-0000BDF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521" name="Button 1" hidden="1">
              <a:extLst>
                <a:ext uri="{63B3BB69-23CF-44E3-9099-C40C66FF867C}">
                  <a14:compatExt spid="_x0000_s235521"/>
                </a:ext>
                <a:ext uri="{FF2B5EF4-FFF2-40B4-BE49-F238E27FC236}">
                  <a16:creationId xmlns:a16="http://schemas.microsoft.com/office/drawing/2014/main" id="{00000000-0008-0000-1100-000001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522" name="Button 2" hidden="1">
              <a:extLst>
                <a:ext uri="{63B3BB69-23CF-44E3-9099-C40C66FF867C}">
                  <a14:compatExt spid="_x0000_s235522"/>
                </a:ext>
                <a:ext uri="{FF2B5EF4-FFF2-40B4-BE49-F238E27FC236}">
                  <a16:creationId xmlns:a16="http://schemas.microsoft.com/office/drawing/2014/main" id="{00000000-0008-0000-1100-000002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523" name="Button 3" hidden="1">
              <a:extLst>
                <a:ext uri="{63B3BB69-23CF-44E3-9099-C40C66FF867C}">
                  <a14:compatExt spid="_x0000_s235523"/>
                </a:ext>
                <a:ext uri="{FF2B5EF4-FFF2-40B4-BE49-F238E27FC236}">
                  <a16:creationId xmlns:a16="http://schemas.microsoft.com/office/drawing/2014/main" id="{00000000-0008-0000-1100-000003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524" name="Button 4" hidden="1">
              <a:extLst>
                <a:ext uri="{63B3BB69-23CF-44E3-9099-C40C66FF867C}">
                  <a14:compatExt spid="_x0000_s235524"/>
                </a:ext>
                <a:ext uri="{FF2B5EF4-FFF2-40B4-BE49-F238E27FC236}">
                  <a16:creationId xmlns:a16="http://schemas.microsoft.com/office/drawing/2014/main" id="{00000000-0008-0000-1100-000004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374650</xdr:colOff>
          <xdr:row>78</xdr:row>
          <xdr:rowOff>12700</xdr:rowOff>
        </xdr:from>
        <xdr:to>
          <xdr:col>14</xdr:col>
          <xdr:colOff>723900</xdr:colOff>
          <xdr:row>79</xdr:row>
          <xdr:rowOff>57150</xdr:rowOff>
        </xdr:to>
        <xdr:sp macro="" textlink="">
          <xdr:nvSpPr>
            <xdr:cNvPr id="235525" name="Button 5" hidden="1">
              <a:extLst>
                <a:ext uri="{63B3BB69-23CF-44E3-9099-C40C66FF867C}">
                  <a14:compatExt spid="_x0000_s235525"/>
                </a:ext>
                <a:ext uri="{FF2B5EF4-FFF2-40B4-BE49-F238E27FC236}">
                  <a16:creationId xmlns:a16="http://schemas.microsoft.com/office/drawing/2014/main" id="{00000000-0008-0000-1100-000005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235526" name="Button 6" hidden="1">
              <a:extLst>
                <a:ext uri="{63B3BB69-23CF-44E3-9099-C40C66FF867C}">
                  <a14:compatExt spid="_x0000_s235526"/>
                </a:ext>
                <a:ext uri="{FF2B5EF4-FFF2-40B4-BE49-F238E27FC236}">
                  <a16:creationId xmlns:a16="http://schemas.microsoft.com/office/drawing/2014/main" id="{00000000-0008-0000-1100-000006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35527" name="Button 7" hidden="1">
              <a:extLst>
                <a:ext uri="{63B3BB69-23CF-44E3-9099-C40C66FF867C}">
                  <a14:compatExt spid="_x0000_s235527"/>
                </a:ext>
                <a:ext uri="{FF2B5EF4-FFF2-40B4-BE49-F238E27FC236}">
                  <a16:creationId xmlns:a16="http://schemas.microsoft.com/office/drawing/2014/main" id="{00000000-0008-0000-1100-000007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35528" name="Button 8" hidden="1">
              <a:extLst>
                <a:ext uri="{63B3BB69-23CF-44E3-9099-C40C66FF867C}">
                  <a14:compatExt spid="_x0000_s235528"/>
                </a:ext>
                <a:ext uri="{FF2B5EF4-FFF2-40B4-BE49-F238E27FC236}">
                  <a16:creationId xmlns:a16="http://schemas.microsoft.com/office/drawing/2014/main" id="{00000000-0008-0000-1100-000008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35529" name="Button 9" hidden="1">
              <a:extLst>
                <a:ext uri="{63B3BB69-23CF-44E3-9099-C40C66FF867C}">
                  <a14:compatExt spid="_x0000_s235529"/>
                </a:ext>
                <a:ext uri="{FF2B5EF4-FFF2-40B4-BE49-F238E27FC236}">
                  <a16:creationId xmlns:a16="http://schemas.microsoft.com/office/drawing/2014/main" id="{00000000-0008-0000-1100-000009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35530" name="Button 10" hidden="1">
              <a:extLst>
                <a:ext uri="{63B3BB69-23CF-44E3-9099-C40C66FF867C}">
                  <a14:compatExt spid="_x0000_s235530"/>
                </a:ext>
                <a:ext uri="{FF2B5EF4-FFF2-40B4-BE49-F238E27FC236}">
                  <a16:creationId xmlns:a16="http://schemas.microsoft.com/office/drawing/2014/main" id="{00000000-0008-0000-1100-00000A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235531" name="Button 11" hidden="1">
              <a:extLst>
                <a:ext uri="{63B3BB69-23CF-44E3-9099-C40C66FF867C}">
                  <a14:compatExt spid="_x0000_s235531"/>
                </a:ext>
                <a:ext uri="{FF2B5EF4-FFF2-40B4-BE49-F238E27FC236}">
                  <a16:creationId xmlns:a16="http://schemas.microsoft.com/office/drawing/2014/main" id="{00000000-0008-0000-1100-00000B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532" name="Button 12" hidden="1">
              <a:extLst>
                <a:ext uri="{63B3BB69-23CF-44E3-9099-C40C66FF867C}">
                  <a14:compatExt spid="_x0000_s235532"/>
                </a:ext>
                <a:ext uri="{FF2B5EF4-FFF2-40B4-BE49-F238E27FC236}">
                  <a16:creationId xmlns:a16="http://schemas.microsoft.com/office/drawing/2014/main" id="{00000000-0008-0000-1100-00000C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533" name="Button 13" hidden="1">
              <a:extLst>
                <a:ext uri="{63B3BB69-23CF-44E3-9099-C40C66FF867C}">
                  <a14:compatExt spid="_x0000_s235533"/>
                </a:ext>
                <a:ext uri="{FF2B5EF4-FFF2-40B4-BE49-F238E27FC236}">
                  <a16:creationId xmlns:a16="http://schemas.microsoft.com/office/drawing/2014/main" id="{00000000-0008-0000-1100-00000D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534" name="Button 14" hidden="1">
              <a:extLst>
                <a:ext uri="{63B3BB69-23CF-44E3-9099-C40C66FF867C}">
                  <a14:compatExt spid="_x0000_s235534"/>
                </a:ext>
                <a:ext uri="{FF2B5EF4-FFF2-40B4-BE49-F238E27FC236}">
                  <a16:creationId xmlns:a16="http://schemas.microsoft.com/office/drawing/2014/main" id="{00000000-0008-0000-1100-00000E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535" name="Button 15" hidden="1">
              <a:extLst>
                <a:ext uri="{63B3BB69-23CF-44E3-9099-C40C66FF867C}">
                  <a14:compatExt spid="_x0000_s235535"/>
                </a:ext>
                <a:ext uri="{FF2B5EF4-FFF2-40B4-BE49-F238E27FC236}">
                  <a16:creationId xmlns:a16="http://schemas.microsoft.com/office/drawing/2014/main" id="{00000000-0008-0000-1100-00000F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35536" name="Button 16" hidden="1">
              <a:extLst>
                <a:ext uri="{63B3BB69-23CF-44E3-9099-C40C66FF867C}">
                  <a14:compatExt spid="_x0000_s235536"/>
                </a:ext>
                <a:ext uri="{FF2B5EF4-FFF2-40B4-BE49-F238E27FC236}">
                  <a16:creationId xmlns:a16="http://schemas.microsoft.com/office/drawing/2014/main" id="{00000000-0008-0000-1100-000010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35537" name="Button 17" hidden="1">
              <a:extLst>
                <a:ext uri="{63B3BB69-23CF-44E3-9099-C40C66FF867C}">
                  <a14:compatExt spid="_x0000_s235537"/>
                </a:ext>
                <a:ext uri="{FF2B5EF4-FFF2-40B4-BE49-F238E27FC236}">
                  <a16:creationId xmlns:a16="http://schemas.microsoft.com/office/drawing/2014/main" id="{00000000-0008-0000-1100-000011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35538" name="Button 18" hidden="1">
              <a:extLst>
                <a:ext uri="{63B3BB69-23CF-44E3-9099-C40C66FF867C}">
                  <a14:compatExt spid="_x0000_s235538"/>
                </a:ext>
                <a:ext uri="{FF2B5EF4-FFF2-40B4-BE49-F238E27FC236}">
                  <a16:creationId xmlns:a16="http://schemas.microsoft.com/office/drawing/2014/main" id="{00000000-0008-0000-1100-000012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35539" name="Button 19" hidden="1">
              <a:extLst>
                <a:ext uri="{63B3BB69-23CF-44E3-9099-C40C66FF867C}">
                  <a14:compatExt spid="_x0000_s235539"/>
                </a:ext>
                <a:ext uri="{FF2B5EF4-FFF2-40B4-BE49-F238E27FC236}">
                  <a16:creationId xmlns:a16="http://schemas.microsoft.com/office/drawing/2014/main" id="{00000000-0008-0000-1100-000013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35540" name="Button 20" hidden="1">
              <a:extLst>
                <a:ext uri="{63B3BB69-23CF-44E3-9099-C40C66FF867C}">
                  <a14:compatExt spid="_x0000_s235540"/>
                </a:ext>
                <a:ext uri="{FF2B5EF4-FFF2-40B4-BE49-F238E27FC236}">
                  <a16:creationId xmlns:a16="http://schemas.microsoft.com/office/drawing/2014/main" id="{00000000-0008-0000-1100-000014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35541" name="Button 21" hidden="1">
              <a:extLst>
                <a:ext uri="{63B3BB69-23CF-44E3-9099-C40C66FF867C}">
                  <a14:compatExt spid="_x0000_s235541"/>
                </a:ext>
                <a:ext uri="{FF2B5EF4-FFF2-40B4-BE49-F238E27FC236}">
                  <a16:creationId xmlns:a16="http://schemas.microsoft.com/office/drawing/2014/main" id="{00000000-0008-0000-1100-000015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35542" name="Button 22" hidden="1">
              <a:extLst>
                <a:ext uri="{63B3BB69-23CF-44E3-9099-C40C66FF867C}">
                  <a14:compatExt spid="_x0000_s235542"/>
                </a:ext>
                <a:ext uri="{FF2B5EF4-FFF2-40B4-BE49-F238E27FC236}">
                  <a16:creationId xmlns:a16="http://schemas.microsoft.com/office/drawing/2014/main" id="{00000000-0008-0000-1100-000016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35543" name="Button 23" hidden="1">
              <a:extLst>
                <a:ext uri="{63B3BB69-23CF-44E3-9099-C40C66FF867C}">
                  <a14:compatExt spid="_x0000_s235543"/>
                </a:ext>
                <a:ext uri="{FF2B5EF4-FFF2-40B4-BE49-F238E27FC236}">
                  <a16:creationId xmlns:a16="http://schemas.microsoft.com/office/drawing/2014/main" id="{00000000-0008-0000-1100-000017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35544" name="Button 24" hidden="1">
              <a:extLst>
                <a:ext uri="{63B3BB69-23CF-44E3-9099-C40C66FF867C}">
                  <a14:compatExt spid="_x0000_s235544"/>
                </a:ext>
                <a:ext uri="{FF2B5EF4-FFF2-40B4-BE49-F238E27FC236}">
                  <a16:creationId xmlns:a16="http://schemas.microsoft.com/office/drawing/2014/main" id="{00000000-0008-0000-1100-000018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35545" name="Button 25" hidden="1">
              <a:extLst>
                <a:ext uri="{63B3BB69-23CF-44E3-9099-C40C66FF867C}">
                  <a14:compatExt spid="_x0000_s235545"/>
                </a:ext>
                <a:ext uri="{FF2B5EF4-FFF2-40B4-BE49-F238E27FC236}">
                  <a16:creationId xmlns:a16="http://schemas.microsoft.com/office/drawing/2014/main" id="{00000000-0008-0000-1100-000019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35546" name="Button 26" hidden="1">
              <a:extLst>
                <a:ext uri="{63B3BB69-23CF-44E3-9099-C40C66FF867C}">
                  <a14:compatExt spid="_x0000_s235546"/>
                </a:ext>
                <a:ext uri="{FF2B5EF4-FFF2-40B4-BE49-F238E27FC236}">
                  <a16:creationId xmlns:a16="http://schemas.microsoft.com/office/drawing/2014/main" id="{00000000-0008-0000-1100-00001A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35547" name="Button 27" hidden="1">
              <a:extLst>
                <a:ext uri="{63B3BB69-23CF-44E3-9099-C40C66FF867C}">
                  <a14:compatExt spid="_x0000_s235547"/>
                </a:ext>
                <a:ext uri="{FF2B5EF4-FFF2-40B4-BE49-F238E27FC236}">
                  <a16:creationId xmlns:a16="http://schemas.microsoft.com/office/drawing/2014/main" id="{00000000-0008-0000-1100-00001B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35548" name="Button 28" hidden="1">
              <a:extLst>
                <a:ext uri="{63B3BB69-23CF-44E3-9099-C40C66FF867C}">
                  <a14:compatExt spid="_x0000_s235548"/>
                </a:ext>
                <a:ext uri="{FF2B5EF4-FFF2-40B4-BE49-F238E27FC236}">
                  <a16:creationId xmlns:a16="http://schemas.microsoft.com/office/drawing/2014/main" id="{00000000-0008-0000-1100-00001C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35549" name="Button 29" hidden="1">
              <a:extLst>
                <a:ext uri="{63B3BB69-23CF-44E3-9099-C40C66FF867C}">
                  <a14:compatExt spid="_x0000_s235549"/>
                </a:ext>
                <a:ext uri="{FF2B5EF4-FFF2-40B4-BE49-F238E27FC236}">
                  <a16:creationId xmlns:a16="http://schemas.microsoft.com/office/drawing/2014/main" id="{00000000-0008-0000-1100-00001D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35550" name="Button 30" hidden="1">
              <a:extLst>
                <a:ext uri="{63B3BB69-23CF-44E3-9099-C40C66FF867C}">
                  <a14:compatExt spid="_x0000_s235550"/>
                </a:ext>
                <a:ext uri="{FF2B5EF4-FFF2-40B4-BE49-F238E27FC236}">
                  <a16:creationId xmlns:a16="http://schemas.microsoft.com/office/drawing/2014/main" id="{00000000-0008-0000-1100-00001E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35551" name="Button 31" hidden="1">
              <a:extLst>
                <a:ext uri="{63B3BB69-23CF-44E3-9099-C40C66FF867C}">
                  <a14:compatExt spid="_x0000_s235551"/>
                </a:ext>
                <a:ext uri="{FF2B5EF4-FFF2-40B4-BE49-F238E27FC236}">
                  <a16:creationId xmlns:a16="http://schemas.microsoft.com/office/drawing/2014/main" id="{00000000-0008-0000-1100-00001F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35552" name="Button 32" hidden="1">
              <a:extLst>
                <a:ext uri="{63B3BB69-23CF-44E3-9099-C40C66FF867C}">
                  <a14:compatExt spid="_x0000_s235552"/>
                </a:ext>
                <a:ext uri="{FF2B5EF4-FFF2-40B4-BE49-F238E27FC236}">
                  <a16:creationId xmlns:a16="http://schemas.microsoft.com/office/drawing/2014/main" id="{00000000-0008-0000-1100-000020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35553" name="Button 33" hidden="1">
              <a:extLst>
                <a:ext uri="{63B3BB69-23CF-44E3-9099-C40C66FF867C}">
                  <a14:compatExt spid="_x0000_s235553"/>
                </a:ext>
                <a:ext uri="{FF2B5EF4-FFF2-40B4-BE49-F238E27FC236}">
                  <a16:creationId xmlns:a16="http://schemas.microsoft.com/office/drawing/2014/main" id="{00000000-0008-0000-1100-000021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35554" name="Button 34" hidden="1">
              <a:extLst>
                <a:ext uri="{63B3BB69-23CF-44E3-9099-C40C66FF867C}">
                  <a14:compatExt spid="_x0000_s235554"/>
                </a:ext>
                <a:ext uri="{FF2B5EF4-FFF2-40B4-BE49-F238E27FC236}">
                  <a16:creationId xmlns:a16="http://schemas.microsoft.com/office/drawing/2014/main" id="{00000000-0008-0000-1100-000022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35555" name="Button 35" hidden="1">
              <a:extLst>
                <a:ext uri="{63B3BB69-23CF-44E3-9099-C40C66FF867C}">
                  <a14:compatExt spid="_x0000_s235555"/>
                </a:ext>
                <a:ext uri="{FF2B5EF4-FFF2-40B4-BE49-F238E27FC236}">
                  <a16:creationId xmlns:a16="http://schemas.microsoft.com/office/drawing/2014/main" id="{00000000-0008-0000-1100-000023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35556" name="Button 36" hidden="1">
              <a:extLst>
                <a:ext uri="{63B3BB69-23CF-44E3-9099-C40C66FF867C}">
                  <a14:compatExt spid="_x0000_s235556"/>
                </a:ext>
                <a:ext uri="{FF2B5EF4-FFF2-40B4-BE49-F238E27FC236}">
                  <a16:creationId xmlns:a16="http://schemas.microsoft.com/office/drawing/2014/main" id="{00000000-0008-0000-1100-000024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35557" name="Button 37" hidden="1">
              <a:extLst>
                <a:ext uri="{63B3BB69-23CF-44E3-9099-C40C66FF867C}">
                  <a14:compatExt spid="_x0000_s235557"/>
                </a:ext>
                <a:ext uri="{FF2B5EF4-FFF2-40B4-BE49-F238E27FC236}">
                  <a16:creationId xmlns:a16="http://schemas.microsoft.com/office/drawing/2014/main" id="{00000000-0008-0000-1100-000025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35558" name="Button 38" hidden="1">
              <a:extLst>
                <a:ext uri="{63B3BB69-23CF-44E3-9099-C40C66FF867C}">
                  <a14:compatExt spid="_x0000_s235558"/>
                </a:ext>
                <a:ext uri="{FF2B5EF4-FFF2-40B4-BE49-F238E27FC236}">
                  <a16:creationId xmlns:a16="http://schemas.microsoft.com/office/drawing/2014/main" id="{00000000-0008-0000-1100-000026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35559" name="Button 39" hidden="1">
              <a:extLst>
                <a:ext uri="{63B3BB69-23CF-44E3-9099-C40C66FF867C}">
                  <a14:compatExt spid="_x0000_s235559"/>
                </a:ext>
                <a:ext uri="{FF2B5EF4-FFF2-40B4-BE49-F238E27FC236}">
                  <a16:creationId xmlns:a16="http://schemas.microsoft.com/office/drawing/2014/main" id="{00000000-0008-0000-1100-000027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35560" name="Button 40" hidden="1">
              <a:extLst>
                <a:ext uri="{63B3BB69-23CF-44E3-9099-C40C66FF867C}">
                  <a14:compatExt spid="_x0000_s235560"/>
                </a:ext>
                <a:ext uri="{FF2B5EF4-FFF2-40B4-BE49-F238E27FC236}">
                  <a16:creationId xmlns:a16="http://schemas.microsoft.com/office/drawing/2014/main" id="{00000000-0008-0000-1100-000028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35561" name="Button 41" hidden="1">
              <a:extLst>
                <a:ext uri="{63B3BB69-23CF-44E3-9099-C40C66FF867C}">
                  <a14:compatExt spid="_x0000_s235561"/>
                </a:ext>
                <a:ext uri="{FF2B5EF4-FFF2-40B4-BE49-F238E27FC236}">
                  <a16:creationId xmlns:a16="http://schemas.microsoft.com/office/drawing/2014/main" id="{00000000-0008-0000-1100-000029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35562" name="Button 42" hidden="1">
              <a:extLst>
                <a:ext uri="{63B3BB69-23CF-44E3-9099-C40C66FF867C}">
                  <a14:compatExt spid="_x0000_s235562"/>
                </a:ext>
                <a:ext uri="{FF2B5EF4-FFF2-40B4-BE49-F238E27FC236}">
                  <a16:creationId xmlns:a16="http://schemas.microsoft.com/office/drawing/2014/main" id="{00000000-0008-0000-1100-00002A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35563" name="Button 43" hidden="1">
              <a:extLst>
                <a:ext uri="{63B3BB69-23CF-44E3-9099-C40C66FF867C}">
                  <a14:compatExt spid="_x0000_s235563"/>
                </a:ext>
                <a:ext uri="{FF2B5EF4-FFF2-40B4-BE49-F238E27FC236}">
                  <a16:creationId xmlns:a16="http://schemas.microsoft.com/office/drawing/2014/main" id="{00000000-0008-0000-1100-00002B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35564" name="Button 44" hidden="1">
              <a:extLst>
                <a:ext uri="{63B3BB69-23CF-44E3-9099-C40C66FF867C}">
                  <a14:compatExt spid="_x0000_s235564"/>
                </a:ext>
                <a:ext uri="{FF2B5EF4-FFF2-40B4-BE49-F238E27FC236}">
                  <a16:creationId xmlns:a16="http://schemas.microsoft.com/office/drawing/2014/main" id="{00000000-0008-0000-1100-00002C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35565" name="Button 45" hidden="1">
              <a:extLst>
                <a:ext uri="{63B3BB69-23CF-44E3-9099-C40C66FF867C}">
                  <a14:compatExt spid="_x0000_s235565"/>
                </a:ext>
                <a:ext uri="{FF2B5EF4-FFF2-40B4-BE49-F238E27FC236}">
                  <a16:creationId xmlns:a16="http://schemas.microsoft.com/office/drawing/2014/main" id="{00000000-0008-0000-1100-00002D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35566" name="Button 46" hidden="1">
              <a:extLst>
                <a:ext uri="{63B3BB69-23CF-44E3-9099-C40C66FF867C}">
                  <a14:compatExt spid="_x0000_s235566"/>
                </a:ext>
                <a:ext uri="{FF2B5EF4-FFF2-40B4-BE49-F238E27FC236}">
                  <a16:creationId xmlns:a16="http://schemas.microsoft.com/office/drawing/2014/main" id="{00000000-0008-0000-1100-00002E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35567" name="Button 47" hidden="1">
              <a:extLst>
                <a:ext uri="{63B3BB69-23CF-44E3-9099-C40C66FF867C}">
                  <a14:compatExt spid="_x0000_s235567"/>
                </a:ext>
                <a:ext uri="{FF2B5EF4-FFF2-40B4-BE49-F238E27FC236}">
                  <a16:creationId xmlns:a16="http://schemas.microsoft.com/office/drawing/2014/main" id="{00000000-0008-0000-1100-00002F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35568" name="Button 48" hidden="1">
              <a:extLst>
                <a:ext uri="{63B3BB69-23CF-44E3-9099-C40C66FF867C}">
                  <a14:compatExt spid="_x0000_s235568"/>
                </a:ext>
                <a:ext uri="{FF2B5EF4-FFF2-40B4-BE49-F238E27FC236}">
                  <a16:creationId xmlns:a16="http://schemas.microsoft.com/office/drawing/2014/main" id="{00000000-0008-0000-1100-000030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35569" name="Button 49" hidden="1">
              <a:extLst>
                <a:ext uri="{63B3BB69-23CF-44E3-9099-C40C66FF867C}">
                  <a14:compatExt spid="_x0000_s235569"/>
                </a:ext>
                <a:ext uri="{FF2B5EF4-FFF2-40B4-BE49-F238E27FC236}">
                  <a16:creationId xmlns:a16="http://schemas.microsoft.com/office/drawing/2014/main" id="{00000000-0008-0000-1100-000031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35570" name="Button 50" hidden="1">
              <a:extLst>
                <a:ext uri="{63B3BB69-23CF-44E3-9099-C40C66FF867C}">
                  <a14:compatExt spid="_x0000_s235570"/>
                </a:ext>
                <a:ext uri="{FF2B5EF4-FFF2-40B4-BE49-F238E27FC236}">
                  <a16:creationId xmlns:a16="http://schemas.microsoft.com/office/drawing/2014/main" id="{00000000-0008-0000-1100-000032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35571" name="Button 51" hidden="1">
              <a:extLst>
                <a:ext uri="{63B3BB69-23CF-44E3-9099-C40C66FF867C}">
                  <a14:compatExt spid="_x0000_s235571"/>
                </a:ext>
                <a:ext uri="{FF2B5EF4-FFF2-40B4-BE49-F238E27FC236}">
                  <a16:creationId xmlns:a16="http://schemas.microsoft.com/office/drawing/2014/main" id="{00000000-0008-0000-1100-000033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35572" name="Button 52" hidden="1">
              <a:extLst>
                <a:ext uri="{63B3BB69-23CF-44E3-9099-C40C66FF867C}">
                  <a14:compatExt spid="_x0000_s235572"/>
                </a:ext>
                <a:ext uri="{FF2B5EF4-FFF2-40B4-BE49-F238E27FC236}">
                  <a16:creationId xmlns:a16="http://schemas.microsoft.com/office/drawing/2014/main" id="{00000000-0008-0000-1100-000034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35573" name="Button 53" hidden="1">
              <a:extLst>
                <a:ext uri="{63B3BB69-23CF-44E3-9099-C40C66FF867C}">
                  <a14:compatExt spid="_x0000_s235573"/>
                </a:ext>
                <a:ext uri="{FF2B5EF4-FFF2-40B4-BE49-F238E27FC236}">
                  <a16:creationId xmlns:a16="http://schemas.microsoft.com/office/drawing/2014/main" id="{00000000-0008-0000-1100-000035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35574" name="Button 54" hidden="1">
              <a:extLst>
                <a:ext uri="{63B3BB69-23CF-44E3-9099-C40C66FF867C}">
                  <a14:compatExt spid="_x0000_s235574"/>
                </a:ext>
                <a:ext uri="{FF2B5EF4-FFF2-40B4-BE49-F238E27FC236}">
                  <a16:creationId xmlns:a16="http://schemas.microsoft.com/office/drawing/2014/main" id="{00000000-0008-0000-1100-000036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35575" name="Button 55" hidden="1">
              <a:extLst>
                <a:ext uri="{63B3BB69-23CF-44E3-9099-C40C66FF867C}">
                  <a14:compatExt spid="_x0000_s235575"/>
                </a:ext>
                <a:ext uri="{FF2B5EF4-FFF2-40B4-BE49-F238E27FC236}">
                  <a16:creationId xmlns:a16="http://schemas.microsoft.com/office/drawing/2014/main" id="{00000000-0008-0000-1100-000037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35576" name="Button 56" hidden="1">
              <a:extLst>
                <a:ext uri="{63B3BB69-23CF-44E3-9099-C40C66FF867C}">
                  <a14:compatExt spid="_x0000_s235576"/>
                </a:ext>
                <a:ext uri="{FF2B5EF4-FFF2-40B4-BE49-F238E27FC236}">
                  <a16:creationId xmlns:a16="http://schemas.microsoft.com/office/drawing/2014/main" id="{00000000-0008-0000-1100-000038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35577" name="Button 57" hidden="1">
              <a:extLst>
                <a:ext uri="{63B3BB69-23CF-44E3-9099-C40C66FF867C}">
                  <a14:compatExt spid="_x0000_s235577"/>
                </a:ext>
                <a:ext uri="{FF2B5EF4-FFF2-40B4-BE49-F238E27FC236}">
                  <a16:creationId xmlns:a16="http://schemas.microsoft.com/office/drawing/2014/main" id="{00000000-0008-0000-1100-000039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35578" name="Button 58" hidden="1">
              <a:extLst>
                <a:ext uri="{63B3BB69-23CF-44E3-9099-C40C66FF867C}">
                  <a14:compatExt spid="_x0000_s235578"/>
                </a:ext>
                <a:ext uri="{FF2B5EF4-FFF2-40B4-BE49-F238E27FC236}">
                  <a16:creationId xmlns:a16="http://schemas.microsoft.com/office/drawing/2014/main" id="{00000000-0008-0000-1100-00003A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35579" name="Button 59" hidden="1">
              <a:extLst>
                <a:ext uri="{63B3BB69-23CF-44E3-9099-C40C66FF867C}">
                  <a14:compatExt spid="_x0000_s235579"/>
                </a:ext>
                <a:ext uri="{FF2B5EF4-FFF2-40B4-BE49-F238E27FC236}">
                  <a16:creationId xmlns:a16="http://schemas.microsoft.com/office/drawing/2014/main" id="{00000000-0008-0000-1100-00003B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35580" name="Button 60" hidden="1">
              <a:extLst>
                <a:ext uri="{63B3BB69-23CF-44E3-9099-C40C66FF867C}">
                  <a14:compatExt spid="_x0000_s235580"/>
                </a:ext>
                <a:ext uri="{FF2B5EF4-FFF2-40B4-BE49-F238E27FC236}">
                  <a16:creationId xmlns:a16="http://schemas.microsoft.com/office/drawing/2014/main" id="{00000000-0008-0000-1100-00003C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35581" name="Button 61" hidden="1">
              <a:extLst>
                <a:ext uri="{63B3BB69-23CF-44E3-9099-C40C66FF867C}">
                  <a14:compatExt spid="_x0000_s235581"/>
                </a:ext>
                <a:ext uri="{FF2B5EF4-FFF2-40B4-BE49-F238E27FC236}">
                  <a16:creationId xmlns:a16="http://schemas.microsoft.com/office/drawing/2014/main" id="{00000000-0008-0000-1100-00003D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35582" name="Button 62" hidden="1">
              <a:extLst>
                <a:ext uri="{63B3BB69-23CF-44E3-9099-C40C66FF867C}">
                  <a14:compatExt spid="_x0000_s235582"/>
                </a:ext>
                <a:ext uri="{FF2B5EF4-FFF2-40B4-BE49-F238E27FC236}">
                  <a16:creationId xmlns:a16="http://schemas.microsoft.com/office/drawing/2014/main" id="{00000000-0008-0000-1100-00003E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35583" name="Button 63" hidden="1">
              <a:extLst>
                <a:ext uri="{63B3BB69-23CF-44E3-9099-C40C66FF867C}">
                  <a14:compatExt spid="_x0000_s235583"/>
                </a:ext>
                <a:ext uri="{FF2B5EF4-FFF2-40B4-BE49-F238E27FC236}">
                  <a16:creationId xmlns:a16="http://schemas.microsoft.com/office/drawing/2014/main" id="{00000000-0008-0000-1100-00003F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35584" name="Button 64" hidden="1">
              <a:extLst>
                <a:ext uri="{63B3BB69-23CF-44E3-9099-C40C66FF867C}">
                  <a14:compatExt spid="_x0000_s235584"/>
                </a:ext>
                <a:ext uri="{FF2B5EF4-FFF2-40B4-BE49-F238E27FC236}">
                  <a16:creationId xmlns:a16="http://schemas.microsoft.com/office/drawing/2014/main" id="{00000000-0008-0000-1100-000040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35585" name="Button 65" hidden="1">
              <a:extLst>
                <a:ext uri="{63B3BB69-23CF-44E3-9099-C40C66FF867C}">
                  <a14:compatExt spid="_x0000_s235585"/>
                </a:ext>
                <a:ext uri="{FF2B5EF4-FFF2-40B4-BE49-F238E27FC236}">
                  <a16:creationId xmlns:a16="http://schemas.microsoft.com/office/drawing/2014/main" id="{00000000-0008-0000-1100-000041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35586" name="Button 66" hidden="1">
              <a:extLst>
                <a:ext uri="{63B3BB69-23CF-44E3-9099-C40C66FF867C}">
                  <a14:compatExt spid="_x0000_s235586"/>
                </a:ext>
                <a:ext uri="{FF2B5EF4-FFF2-40B4-BE49-F238E27FC236}">
                  <a16:creationId xmlns:a16="http://schemas.microsoft.com/office/drawing/2014/main" id="{00000000-0008-0000-1100-000042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35587" name="Button 67" hidden="1">
              <a:extLst>
                <a:ext uri="{63B3BB69-23CF-44E3-9099-C40C66FF867C}">
                  <a14:compatExt spid="_x0000_s235587"/>
                </a:ext>
                <a:ext uri="{FF2B5EF4-FFF2-40B4-BE49-F238E27FC236}">
                  <a16:creationId xmlns:a16="http://schemas.microsoft.com/office/drawing/2014/main" id="{00000000-0008-0000-1100-000043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235588" name="Button 68" hidden="1">
              <a:extLst>
                <a:ext uri="{63B3BB69-23CF-44E3-9099-C40C66FF867C}">
                  <a14:compatExt spid="_x0000_s235588"/>
                </a:ext>
                <a:ext uri="{FF2B5EF4-FFF2-40B4-BE49-F238E27FC236}">
                  <a16:creationId xmlns:a16="http://schemas.microsoft.com/office/drawing/2014/main" id="{00000000-0008-0000-1100-000044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589" name="Button 69" hidden="1">
              <a:extLst>
                <a:ext uri="{63B3BB69-23CF-44E3-9099-C40C66FF867C}">
                  <a14:compatExt spid="_x0000_s235589"/>
                </a:ext>
                <a:ext uri="{FF2B5EF4-FFF2-40B4-BE49-F238E27FC236}">
                  <a16:creationId xmlns:a16="http://schemas.microsoft.com/office/drawing/2014/main" id="{00000000-0008-0000-1100-000045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590" name="Button 70" hidden="1">
              <a:extLst>
                <a:ext uri="{63B3BB69-23CF-44E3-9099-C40C66FF867C}">
                  <a14:compatExt spid="_x0000_s235590"/>
                </a:ext>
                <a:ext uri="{FF2B5EF4-FFF2-40B4-BE49-F238E27FC236}">
                  <a16:creationId xmlns:a16="http://schemas.microsoft.com/office/drawing/2014/main" id="{00000000-0008-0000-1100-000046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591" name="Button 71" hidden="1">
              <a:extLst>
                <a:ext uri="{63B3BB69-23CF-44E3-9099-C40C66FF867C}">
                  <a14:compatExt spid="_x0000_s235591"/>
                </a:ext>
                <a:ext uri="{FF2B5EF4-FFF2-40B4-BE49-F238E27FC236}">
                  <a16:creationId xmlns:a16="http://schemas.microsoft.com/office/drawing/2014/main" id="{00000000-0008-0000-1100-000047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592" name="Button 72" hidden="1">
              <a:extLst>
                <a:ext uri="{63B3BB69-23CF-44E3-9099-C40C66FF867C}">
                  <a14:compatExt spid="_x0000_s235592"/>
                </a:ext>
                <a:ext uri="{FF2B5EF4-FFF2-40B4-BE49-F238E27FC236}">
                  <a16:creationId xmlns:a16="http://schemas.microsoft.com/office/drawing/2014/main" id="{00000000-0008-0000-1100-000048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35593" name="Button 73" hidden="1">
              <a:extLst>
                <a:ext uri="{63B3BB69-23CF-44E3-9099-C40C66FF867C}">
                  <a14:compatExt spid="_x0000_s235593"/>
                </a:ext>
                <a:ext uri="{FF2B5EF4-FFF2-40B4-BE49-F238E27FC236}">
                  <a16:creationId xmlns:a16="http://schemas.microsoft.com/office/drawing/2014/main" id="{00000000-0008-0000-1100-000049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35594" name="Button 74" hidden="1">
              <a:extLst>
                <a:ext uri="{63B3BB69-23CF-44E3-9099-C40C66FF867C}">
                  <a14:compatExt spid="_x0000_s235594"/>
                </a:ext>
                <a:ext uri="{FF2B5EF4-FFF2-40B4-BE49-F238E27FC236}">
                  <a16:creationId xmlns:a16="http://schemas.microsoft.com/office/drawing/2014/main" id="{00000000-0008-0000-1100-00004A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35595" name="Button 75" hidden="1">
              <a:extLst>
                <a:ext uri="{63B3BB69-23CF-44E3-9099-C40C66FF867C}">
                  <a14:compatExt spid="_x0000_s235595"/>
                </a:ext>
                <a:ext uri="{FF2B5EF4-FFF2-40B4-BE49-F238E27FC236}">
                  <a16:creationId xmlns:a16="http://schemas.microsoft.com/office/drawing/2014/main" id="{00000000-0008-0000-1100-00004B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35596" name="Button 76" hidden="1">
              <a:extLst>
                <a:ext uri="{63B3BB69-23CF-44E3-9099-C40C66FF867C}">
                  <a14:compatExt spid="_x0000_s235596"/>
                </a:ext>
                <a:ext uri="{FF2B5EF4-FFF2-40B4-BE49-F238E27FC236}">
                  <a16:creationId xmlns:a16="http://schemas.microsoft.com/office/drawing/2014/main" id="{00000000-0008-0000-1100-00004C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35597" name="Button 77" hidden="1">
              <a:extLst>
                <a:ext uri="{63B3BB69-23CF-44E3-9099-C40C66FF867C}">
                  <a14:compatExt spid="_x0000_s235597"/>
                </a:ext>
                <a:ext uri="{FF2B5EF4-FFF2-40B4-BE49-F238E27FC236}">
                  <a16:creationId xmlns:a16="http://schemas.microsoft.com/office/drawing/2014/main" id="{00000000-0008-0000-1100-00004D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35598" name="Button 78" hidden="1">
              <a:extLst>
                <a:ext uri="{63B3BB69-23CF-44E3-9099-C40C66FF867C}">
                  <a14:compatExt spid="_x0000_s235598"/>
                </a:ext>
                <a:ext uri="{FF2B5EF4-FFF2-40B4-BE49-F238E27FC236}">
                  <a16:creationId xmlns:a16="http://schemas.microsoft.com/office/drawing/2014/main" id="{00000000-0008-0000-1100-00004E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35599" name="Button 79" hidden="1">
              <a:extLst>
                <a:ext uri="{63B3BB69-23CF-44E3-9099-C40C66FF867C}">
                  <a14:compatExt spid="_x0000_s235599"/>
                </a:ext>
                <a:ext uri="{FF2B5EF4-FFF2-40B4-BE49-F238E27FC236}">
                  <a16:creationId xmlns:a16="http://schemas.microsoft.com/office/drawing/2014/main" id="{00000000-0008-0000-1100-00004F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235600" name="Button 80" hidden="1">
              <a:extLst>
                <a:ext uri="{63B3BB69-23CF-44E3-9099-C40C66FF867C}">
                  <a14:compatExt spid="_x0000_s235600"/>
                </a:ext>
                <a:ext uri="{FF2B5EF4-FFF2-40B4-BE49-F238E27FC236}">
                  <a16:creationId xmlns:a16="http://schemas.microsoft.com/office/drawing/2014/main" id="{00000000-0008-0000-1100-000050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35601" name="Button 81" hidden="1">
              <a:extLst>
                <a:ext uri="{63B3BB69-23CF-44E3-9099-C40C66FF867C}">
                  <a14:compatExt spid="_x0000_s235601"/>
                </a:ext>
                <a:ext uri="{FF2B5EF4-FFF2-40B4-BE49-F238E27FC236}">
                  <a16:creationId xmlns:a16="http://schemas.microsoft.com/office/drawing/2014/main" id="{00000000-0008-0000-1100-000051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35602" name="Button 82" hidden="1">
              <a:extLst>
                <a:ext uri="{63B3BB69-23CF-44E3-9099-C40C66FF867C}">
                  <a14:compatExt spid="_x0000_s235602"/>
                </a:ext>
                <a:ext uri="{FF2B5EF4-FFF2-40B4-BE49-F238E27FC236}">
                  <a16:creationId xmlns:a16="http://schemas.microsoft.com/office/drawing/2014/main" id="{00000000-0008-0000-1100-000052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35603" name="Button 83" hidden="1">
              <a:extLst>
                <a:ext uri="{63B3BB69-23CF-44E3-9099-C40C66FF867C}">
                  <a14:compatExt spid="_x0000_s235603"/>
                </a:ext>
                <a:ext uri="{FF2B5EF4-FFF2-40B4-BE49-F238E27FC236}">
                  <a16:creationId xmlns:a16="http://schemas.microsoft.com/office/drawing/2014/main" id="{00000000-0008-0000-1100-000053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235604" name="Button 84" hidden="1">
              <a:extLst>
                <a:ext uri="{63B3BB69-23CF-44E3-9099-C40C66FF867C}">
                  <a14:compatExt spid="_x0000_s235604"/>
                </a:ext>
                <a:ext uri="{FF2B5EF4-FFF2-40B4-BE49-F238E27FC236}">
                  <a16:creationId xmlns:a16="http://schemas.microsoft.com/office/drawing/2014/main" id="{00000000-0008-0000-1100-000054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35605" name="Button 85" hidden="1">
              <a:extLst>
                <a:ext uri="{63B3BB69-23CF-44E3-9099-C40C66FF867C}">
                  <a14:compatExt spid="_x0000_s235605"/>
                </a:ext>
                <a:ext uri="{FF2B5EF4-FFF2-40B4-BE49-F238E27FC236}">
                  <a16:creationId xmlns:a16="http://schemas.microsoft.com/office/drawing/2014/main" id="{00000000-0008-0000-1100-000055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35606" name="Button 86" hidden="1">
              <a:extLst>
                <a:ext uri="{63B3BB69-23CF-44E3-9099-C40C66FF867C}">
                  <a14:compatExt spid="_x0000_s235606"/>
                </a:ext>
                <a:ext uri="{FF2B5EF4-FFF2-40B4-BE49-F238E27FC236}">
                  <a16:creationId xmlns:a16="http://schemas.microsoft.com/office/drawing/2014/main" id="{00000000-0008-0000-1100-000056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35607" name="Button 87" hidden="1">
              <a:extLst>
                <a:ext uri="{63B3BB69-23CF-44E3-9099-C40C66FF867C}">
                  <a14:compatExt spid="_x0000_s235607"/>
                </a:ext>
                <a:ext uri="{FF2B5EF4-FFF2-40B4-BE49-F238E27FC236}">
                  <a16:creationId xmlns:a16="http://schemas.microsoft.com/office/drawing/2014/main" id="{00000000-0008-0000-1100-000057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35608" name="Button 88" hidden="1">
              <a:extLst>
                <a:ext uri="{63B3BB69-23CF-44E3-9099-C40C66FF867C}">
                  <a14:compatExt spid="_x0000_s235608"/>
                </a:ext>
                <a:ext uri="{FF2B5EF4-FFF2-40B4-BE49-F238E27FC236}">
                  <a16:creationId xmlns:a16="http://schemas.microsoft.com/office/drawing/2014/main" id="{00000000-0008-0000-1100-000058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35609" name="Button 89" hidden="1">
              <a:extLst>
                <a:ext uri="{63B3BB69-23CF-44E3-9099-C40C66FF867C}">
                  <a14:compatExt spid="_x0000_s235609"/>
                </a:ext>
                <a:ext uri="{FF2B5EF4-FFF2-40B4-BE49-F238E27FC236}">
                  <a16:creationId xmlns:a16="http://schemas.microsoft.com/office/drawing/2014/main" id="{00000000-0008-0000-1100-000059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35610" name="Button 90" hidden="1">
              <a:extLst>
                <a:ext uri="{63B3BB69-23CF-44E3-9099-C40C66FF867C}">
                  <a14:compatExt spid="_x0000_s235610"/>
                </a:ext>
                <a:ext uri="{FF2B5EF4-FFF2-40B4-BE49-F238E27FC236}">
                  <a16:creationId xmlns:a16="http://schemas.microsoft.com/office/drawing/2014/main" id="{00000000-0008-0000-1100-00005A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35611" name="Button 91" hidden="1">
              <a:extLst>
                <a:ext uri="{63B3BB69-23CF-44E3-9099-C40C66FF867C}">
                  <a14:compatExt spid="_x0000_s235611"/>
                </a:ext>
                <a:ext uri="{FF2B5EF4-FFF2-40B4-BE49-F238E27FC236}">
                  <a16:creationId xmlns:a16="http://schemas.microsoft.com/office/drawing/2014/main" id="{00000000-0008-0000-1100-00005B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35612" name="Button 92" hidden="1">
              <a:extLst>
                <a:ext uri="{63B3BB69-23CF-44E3-9099-C40C66FF867C}">
                  <a14:compatExt spid="_x0000_s235612"/>
                </a:ext>
                <a:ext uri="{FF2B5EF4-FFF2-40B4-BE49-F238E27FC236}">
                  <a16:creationId xmlns:a16="http://schemas.microsoft.com/office/drawing/2014/main" id="{00000000-0008-0000-1100-00005C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35613" name="Button 93" hidden="1">
              <a:extLst>
                <a:ext uri="{63B3BB69-23CF-44E3-9099-C40C66FF867C}">
                  <a14:compatExt spid="_x0000_s235613"/>
                </a:ext>
                <a:ext uri="{FF2B5EF4-FFF2-40B4-BE49-F238E27FC236}">
                  <a16:creationId xmlns:a16="http://schemas.microsoft.com/office/drawing/2014/main" id="{00000000-0008-0000-1100-00005D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35614" name="Button 94" hidden="1">
              <a:extLst>
                <a:ext uri="{63B3BB69-23CF-44E3-9099-C40C66FF867C}">
                  <a14:compatExt spid="_x0000_s235614"/>
                </a:ext>
                <a:ext uri="{FF2B5EF4-FFF2-40B4-BE49-F238E27FC236}">
                  <a16:creationId xmlns:a16="http://schemas.microsoft.com/office/drawing/2014/main" id="{00000000-0008-0000-1100-00005E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35615" name="Button 95" hidden="1">
              <a:extLst>
                <a:ext uri="{63B3BB69-23CF-44E3-9099-C40C66FF867C}">
                  <a14:compatExt spid="_x0000_s235615"/>
                </a:ext>
                <a:ext uri="{FF2B5EF4-FFF2-40B4-BE49-F238E27FC236}">
                  <a16:creationId xmlns:a16="http://schemas.microsoft.com/office/drawing/2014/main" id="{00000000-0008-0000-1100-00005F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235616" name="Button 96" hidden="1">
              <a:extLst>
                <a:ext uri="{63B3BB69-23CF-44E3-9099-C40C66FF867C}">
                  <a14:compatExt spid="_x0000_s235616"/>
                </a:ext>
                <a:ext uri="{FF2B5EF4-FFF2-40B4-BE49-F238E27FC236}">
                  <a16:creationId xmlns:a16="http://schemas.microsoft.com/office/drawing/2014/main" id="{00000000-0008-0000-1100-000060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35617" name="Button 97" hidden="1">
              <a:extLst>
                <a:ext uri="{63B3BB69-23CF-44E3-9099-C40C66FF867C}">
                  <a14:compatExt spid="_x0000_s235617"/>
                </a:ext>
                <a:ext uri="{FF2B5EF4-FFF2-40B4-BE49-F238E27FC236}">
                  <a16:creationId xmlns:a16="http://schemas.microsoft.com/office/drawing/2014/main" id="{00000000-0008-0000-1100-000061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35618" name="Button 98" hidden="1">
              <a:extLst>
                <a:ext uri="{63B3BB69-23CF-44E3-9099-C40C66FF867C}">
                  <a14:compatExt spid="_x0000_s235618"/>
                </a:ext>
                <a:ext uri="{FF2B5EF4-FFF2-40B4-BE49-F238E27FC236}">
                  <a16:creationId xmlns:a16="http://schemas.microsoft.com/office/drawing/2014/main" id="{00000000-0008-0000-1100-000062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35619" name="Button 99" hidden="1">
              <a:extLst>
                <a:ext uri="{63B3BB69-23CF-44E3-9099-C40C66FF867C}">
                  <a14:compatExt spid="_x0000_s235619"/>
                </a:ext>
                <a:ext uri="{FF2B5EF4-FFF2-40B4-BE49-F238E27FC236}">
                  <a16:creationId xmlns:a16="http://schemas.microsoft.com/office/drawing/2014/main" id="{00000000-0008-0000-1100-000063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35620" name="Button 100" hidden="1">
              <a:extLst>
                <a:ext uri="{63B3BB69-23CF-44E3-9099-C40C66FF867C}">
                  <a14:compatExt spid="_x0000_s235620"/>
                </a:ext>
                <a:ext uri="{FF2B5EF4-FFF2-40B4-BE49-F238E27FC236}">
                  <a16:creationId xmlns:a16="http://schemas.microsoft.com/office/drawing/2014/main" id="{00000000-0008-0000-1100-000064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35621" name="Button 101" hidden="1">
              <a:extLst>
                <a:ext uri="{63B3BB69-23CF-44E3-9099-C40C66FF867C}">
                  <a14:compatExt spid="_x0000_s235621"/>
                </a:ext>
                <a:ext uri="{FF2B5EF4-FFF2-40B4-BE49-F238E27FC236}">
                  <a16:creationId xmlns:a16="http://schemas.microsoft.com/office/drawing/2014/main" id="{00000000-0008-0000-1100-000065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35622" name="Button 102" hidden="1">
              <a:extLst>
                <a:ext uri="{63B3BB69-23CF-44E3-9099-C40C66FF867C}">
                  <a14:compatExt spid="_x0000_s235622"/>
                </a:ext>
                <a:ext uri="{FF2B5EF4-FFF2-40B4-BE49-F238E27FC236}">
                  <a16:creationId xmlns:a16="http://schemas.microsoft.com/office/drawing/2014/main" id="{00000000-0008-0000-1100-000066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35623" name="Button 103" hidden="1">
              <a:extLst>
                <a:ext uri="{63B3BB69-23CF-44E3-9099-C40C66FF867C}">
                  <a14:compatExt spid="_x0000_s235623"/>
                </a:ext>
                <a:ext uri="{FF2B5EF4-FFF2-40B4-BE49-F238E27FC236}">
                  <a16:creationId xmlns:a16="http://schemas.microsoft.com/office/drawing/2014/main" id="{00000000-0008-0000-1100-000067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35624" name="Button 104" hidden="1">
              <a:extLst>
                <a:ext uri="{63B3BB69-23CF-44E3-9099-C40C66FF867C}">
                  <a14:compatExt spid="_x0000_s235624"/>
                </a:ext>
                <a:ext uri="{FF2B5EF4-FFF2-40B4-BE49-F238E27FC236}">
                  <a16:creationId xmlns:a16="http://schemas.microsoft.com/office/drawing/2014/main" id="{00000000-0008-0000-1100-000068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35625" name="Button 105" hidden="1">
              <a:extLst>
                <a:ext uri="{63B3BB69-23CF-44E3-9099-C40C66FF867C}">
                  <a14:compatExt spid="_x0000_s235625"/>
                </a:ext>
                <a:ext uri="{FF2B5EF4-FFF2-40B4-BE49-F238E27FC236}">
                  <a16:creationId xmlns:a16="http://schemas.microsoft.com/office/drawing/2014/main" id="{00000000-0008-0000-1100-000069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35626" name="Button 106" hidden="1">
              <a:extLst>
                <a:ext uri="{63B3BB69-23CF-44E3-9099-C40C66FF867C}">
                  <a14:compatExt spid="_x0000_s235626"/>
                </a:ext>
                <a:ext uri="{FF2B5EF4-FFF2-40B4-BE49-F238E27FC236}">
                  <a16:creationId xmlns:a16="http://schemas.microsoft.com/office/drawing/2014/main" id="{00000000-0008-0000-1100-00006A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35627" name="Button 107" hidden="1">
              <a:extLst>
                <a:ext uri="{63B3BB69-23CF-44E3-9099-C40C66FF867C}">
                  <a14:compatExt spid="_x0000_s235627"/>
                </a:ext>
                <a:ext uri="{FF2B5EF4-FFF2-40B4-BE49-F238E27FC236}">
                  <a16:creationId xmlns:a16="http://schemas.microsoft.com/office/drawing/2014/main" id="{00000000-0008-0000-1100-00006B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35628" name="Button 108" hidden="1">
              <a:extLst>
                <a:ext uri="{63B3BB69-23CF-44E3-9099-C40C66FF867C}">
                  <a14:compatExt spid="_x0000_s235628"/>
                </a:ext>
                <a:ext uri="{FF2B5EF4-FFF2-40B4-BE49-F238E27FC236}">
                  <a16:creationId xmlns:a16="http://schemas.microsoft.com/office/drawing/2014/main" id="{00000000-0008-0000-1100-00006C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35629" name="Button 109" hidden="1">
              <a:extLst>
                <a:ext uri="{63B3BB69-23CF-44E3-9099-C40C66FF867C}">
                  <a14:compatExt spid="_x0000_s235629"/>
                </a:ext>
                <a:ext uri="{FF2B5EF4-FFF2-40B4-BE49-F238E27FC236}">
                  <a16:creationId xmlns:a16="http://schemas.microsoft.com/office/drawing/2014/main" id="{00000000-0008-0000-1100-00006D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35630" name="Button 110" hidden="1">
              <a:extLst>
                <a:ext uri="{63B3BB69-23CF-44E3-9099-C40C66FF867C}">
                  <a14:compatExt spid="_x0000_s235630"/>
                </a:ext>
                <a:ext uri="{FF2B5EF4-FFF2-40B4-BE49-F238E27FC236}">
                  <a16:creationId xmlns:a16="http://schemas.microsoft.com/office/drawing/2014/main" id="{00000000-0008-0000-1100-00006E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35631" name="Button 111" hidden="1">
              <a:extLst>
                <a:ext uri="{63B3BB69-23CF-44E3-9099-C40C66FF867C}">
                  <a14:compatExt spid="_x0000_s235631"/>
                </a:ext>
                <a:ext uri="{FF2B5EF4-FFF2-40B4-BE49-F238E27FC236}">
                  <a16:creationId xmlns:a16="http://schemas.microsoft.com/office/drawing/2014/main" id="{00000000-0008-0000-1100-00006F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235632" name="Button 112" hidden="1">
              <a:extLst>
                <a:ext uri="{63B3BB69-23CF-44E3-9099-C40C66FF867C}">
                  <a14:compatExt spid="_x0000_s235632"/>
                </a:ext>
                <a:ext uri="{FF2B5EF4-FFF2-40B4-BE49-F238E27FC236}">
                  <a16:creationId xmlns:a16="http://schemas.microsoft.com/office/drawing/2014/main" id="{00000000-0008-0000-1100-000070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35633" name="Button 113" hidden="1">
              <a:extLst>
                <a:ext uri="{63B3BB69-23CF-44E3-9099-C40C66FF867C}">
                  <a14:compatExt spid="_x0000_s235633"/>
                </a:ext>
                <a:ext uri="{FF2B5EF4-FFF2-40B4-BE49-F238E27FC236}">
                  <a16:creationId xmlns:a16="http://schemas.microsoft.com/office/drawing/2014/main" id="{00000000-0008-0000-1100-000071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35634" name="Button 114" hidden="1">
              <a:extLst>
                <a:ext uri="{63B3BB69-23CF-44E3-9099-C40C66FF867C}">
                  <a14:compatExt spid="_x0000_s235634"/>
                </a:ext>
                <a:ext uri="{FF2B5EF4-FFF2-40B4-BE49-F238E27FC236}">
                  <a16:creationId xmlns:a16="http://schemas.microsoft.com/office/drawing/2014/main" id="{00000000-0008-0000-1100-000072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35635" name="Button 115" hidden="1">
              <a:extLst>
                <a:ext uri="{63B3BB69-23CF-44E3-9099-C40C66FF867C}">
                  <a14:compatExt spid="_x0000_s235635"/>
                </a:ext>
                <a:ext uri="{FF2B5EF4-FFF2-40B4-BE49-F238E27FC236}">
                  <a16:creationId xmlns:a16="http://schemas.microsoft.com/office/drawing/2014/main" id="{00000000-0008-0000-1100-000073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35636" name="Button 116" hidden="1">
              <a:extLst>
                <a:ext uri="{63B3BB69-23CF-44E3-9099-C40C66FF867C}">
                  <a14:compatExt spid="_x0000_s235636"/>
                </a:ext>
                <a:ext uri="{FF2B5EF4-FFF2-40B4-BE49-F238E27FC236}">
                  <a16:creationId xmlns:a16="http://schemas.microsoft.com/office/drawing/2014/main" id="{00000000-0008-0000-1100-000074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35637" name="Button 117" hidden="1">
              <a:extLst>
                <a:ext uri="{63B3BB69-23CF-44E3-9099-C40C66FF867C}">
                  <a14:compatExt spid="_x0000_s235637"/>
                </a:ext>
                <a:ext uri="{FF2B5EF4-FFF2-40B4-BE49-F238E27FC236}">
                  <a16:creationId xmlns:a16="http://schemas.microsoft.com/office/drawing/2014/main" id="{00000000-0008-0000-1100-000075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35638" name="Button 118" hidden="1">
              <a:extLst>
                <a:ext uri="{63B3BB69-23CF-44E3-9099-C40C66FF867C}">
                  <a14:compatExt spid="_x0000_s235638"/>
                </a:ext>
                <a:ext uri="{FF2B5EF4-FFF2-40B4-BE49-F238E27FC236}">
                  <a16:creationId xmlns:a16="http://schemas.microsoft.com/office/drawing/2014/main" id="{00000000-0008-0000-1100-000076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35639" name="Button 119" hidden="1">
              <a:extLst>
                <a:ext uri="{63B3BB69-23CF-44E3-9099-C40C66FF867C}">
                  <a14:compatExt spid="_x0000_s235639"/>
                </a:ext>
                <a:ext uri="{FF2B5EF4-FFF2-40B4-BE49-F238E27FC236}">
                  <a16:creationId xmlns:a16="http://schemas.microsoft.com/office/drawing/2014/main" id="{00000000-0008-0000-1100-000077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35640" name="Button 120" hidden="1">
              <a:extLst>
                <a:ext uri="{63B3BB69-23CF-44E3-9099-C40C66FF867C}">
                  <a14:compatExt spid="_x0000_s235640"/>
                </a:ext>
                <a:ext uri="{FF2B5EF4-FFF2-40B4-BE49-F238E27FC236}">
                  <a16:creationId xmlns:a16="http://schemas.microsoft.com/office/drawing/2014/main" id="{00000000-0008-0000-1100-000078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35641" name="Button 121" hidden="1">
              <a:extLst>
                <a:ext uri="{63B3BB69-23CF-44E3-9099-C40C66FF867C}">
                  <a14:compatExt spid="_x0000_s235641"/>
                </a:ext>
                <a:ext uri="{FF2B5EF4-FFF2-40B4-BE49-F238E27FC236}">
                  <a16:creationId xmlns:a16="http://schemas.microsoft.com/office/drawing/2014/main" id="{00000000-0008-0000-1100-000079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35642" name="Button 122" hidden="1">
              <a:extLst>
                <a:ext uri="{63B3BB69-23CF-44E3-9099-C40C66FF867C}">
                  <a14:compatExt spid="_x0000_s235642"/>
                </a:ext>
                <a:ext uri="{FF2B5EF4-FFF2-40B4-BE49-F238E27FC236}">
                  <a16:creationId xmlns:a16="http://schemas.microsoft.com/office/drawing/2014/main" id="{00000000-0008-0000-1100-00007A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35643" name="Button 123" hidden="1">
              <a:extLst>
                <a:ext uri="{63B3BB69-23CF-44E3-9099-C40C66FF867C}">
                  <a14:compatExt spid="_x0000_s235643"/>
                </a:ext>
                <a:ext uri="{FF2B5EF4-FFF2-40B4-BE49-F238E27FC236}">
                  <a16:creationId xmlns:a16="http://schemas.microsoft.com/office/drawing/2014/main" id="{00000000-0008-0000-1100-00007B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235644" name="Button 124" hidden="1">
              <a:extLst>
                <a:ext uri="{63B3BB69-23CF-44E3-9099-C40C66FF867C}">
                  <a14:compatExt spid="_x0000_s235644"/>
                </a:ext>
                <a:ext uri="{FF2B5EF4-FFF2-40B4-BE49-F238E27FC236}">
                  <a16:creationId xmlns:a16="http://schemas.microsoft.com/office/drawing/2014/main" id="{00000000-0008-0000-1100-00007C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235645" name="Button 125" hidden="1">
              <a:extLst>
                <a:ext uri="{63B3BB69-23CF-44E3-9099-C40C66FF867C}">
                  <a14:compatExt spid="_x0000_s235645"/>
                </a:ext>
                <a:ext uri="{FF2B5EF4-FFF2-40B4-BE49-F238E27FC236}">
                  <a16:creationId xmlns:a16="http://schemas.microsoft.com/office/drawing/2014/main" id="{00000000-0008-0000-1100-00007D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646" name="Button 126" hidden="1">
              <a:extLst>
                <a:ext uri="{63B3BB69-23CF-44E3-9099-C40C66FF867C}">
                  <a14:compatExt spid="_x0000_s235646"/>
                </a:ext>
                <a:ext uri="{FF2B5EF4-FFF2-40B4-BE49-F238E27FC236}">
                  <a16:creationId xmlns:a16="http://schemas.microsoft.com/office/drawing/2014/main" id="{00000000-0008-0000-1100-00007E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647" name="Button 127" hidden="1">
              <a:extLst>
                <a:ext uri="{63B3BB69-23CF-44E3-9099-C40C66FF867C}">
                  <a14:compatExt spid="_x0000_s235647"/>
                </a:ext>
                <a:ext uri="{FF2B5EF4-FFF2-40B4-BE49-F238E27FC236}">
                  <a16:creationId xmlns:a16="http://schemas.microsoft.com/office/drawing/2014/main" id="{00000000-0008-0000-1100-00007F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648" name="Button 128" hidden="1">
              <a:extLst>
                <a:ext uri="{63B3BB69-23CF-44E3-9099-C40C66FF867C}">
                  <a14:compatExt spid="_x0000_s235648"/>
                </a:ext>
                <a:ext uri="{FF2B5EF4-FFF2-40B4-BE49-F238E27FC236}">
                  <a16:creationId xmlns:a16="http://schemas.microsoft.com/office/drawing/2014/main" id="{00000000-0008-0000-1100-000080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649" name="Button 129" hidden="1">
              <a:extLst>
                <a:ext uri="{63B3BB69-23CF-44E3-9099-C40C66FF867C}">
                  <a14:compatExt spid="_x0000_s235649"/>
                </a:ext>
                <a:ext uri="{FF2B5EF4-FFF2-40B4-BE49-F238E27FC236}">
                  <a16:creationId xmlns:a16="http://schemas.microsoft.com/office/drawing/2014/main" id="{00000000-0008-0000-1100-000081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35650" name="Button 130" hidden="1">
              <a:extLst>
                <a:ext uri="{63B3BB69-23CF-44E3-9099-C40C66FF867C}">
                  <a14:compatExt spid="_x0000_s235650"/>
                </a:ext>
                <a:ext uri="{FF2B5EF4-FFF2-40B4-BE49-F238E27FC236}">
                  <a16:creationId xmlns:a16="http://schemas.microsoft.com/office/drawing/2014/main" id="{00000000-0008-0000-1100-000082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35651" name="Button 131" hidden="1">
              <a:extLst>
                <a:ext uri="{63B3BB69-23CF-44E3-9099-C40C66FF867C}">
                  <a14:compatExt spid="_x0000_s235651"/>
                </a:ext>
                <a:ext uri="{FF2B5EF4-FFF2-40B4-BE49-F238E27FC236}">
                  <a16:creationId xmlns:a16="http://schemas.microsoft.com/office/drawing/2014/main" id="{00000000-0008-0000-1100-000083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35652" name="Button 132" hidden="1">
              <a:extLst>
                <a:ext uri="{63B3BB69-23CF-44E3-9099-C40C66FF867C}">
                  <a14:compatExt spid="_x0000_s235652"/>
                </a:ext>
                <a:ext uri="{FF2B5EF4-FFF2-40B4-BE49-F238E27FC236}">
                  <a16:creationId xmlns:a16="http://schemas.microsoft.com/office/drawing/2014/main" id="{00000000-0008-0000-1100-000084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35653" name="Button 133" hidden="1">
              <a:extLst>
                <a:ext uri="{63B3BB69-23CF-44E3-9099-C40C66FF867C}">
                  <a14:compatExt spid="_x0000_s235653"/>
                </a:ext>
                <a:ext uri="{FF2B5EF4-FFF2-40B4-BE49-F238E27FC236}">
                  <a16:creationId xmlns:a16="http://schemas.microsoft.com/office/drawing/2014/main" id="{00000000-0008-0000-1100-000085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35654" name="Button 134" hidden="1">
              <a:extLst>
                <a:ext uri="{63B3BB69-23CF-44E3-9099-C40C66FF867C}">
                  <a14:compatExt spid="_x0000_s235654"/>
                </a:ext>
                <a:ext uri="{FF2B5EF4-FFF2-40B4-BE49-F238E27FC236}">
                  <a16:creationId xmlns:a16="http://schemas.microsoft.com/office/drawing/2014/main" id="{00000000-0008-0000-1100-000086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35655" name="Button 135" hidden="1">
              <a:extLst>
                <a:ext uri="{63B3BB69-23CF-44E3-9099-C40C66FF867C}">
                  <a14:compatExt spid="_x0000_s235655"/>
                </a:ext>
                <a:ext uri="{FF2B5EF4-FFF2-40B4-BE49-F238E27FC236}">
                  <a16:creationId xmlns:a16="http://schemas.microsoft.com/office/drawing/2014/main" id="{00000000-0008-0000-1100-000087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35656" name="Button 136" hidden="1">
              <a:extLst>
                <a:ext uri="{63B3BB69-23CF-44E3-9099-C40C66FF867C}">
                  <a14:compatExt spid="_x0000_s235656"/>
                </a:ext>
                <a:ext uri="{FF2B5EF4-FFF2-40B4-BE49-F238E27FC236}">
                  <a16:creationId xmlns:a16="http://schemas.microsoft.com/office/drawing/2014/main" id="{00000000-0008-0000-1100-000088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35657" name="Button 137" hidden="1">
              <a:extLst>
                <a:ext uri="{63B3BB69-23CF-44E3-9099-C40C66FF867C}">
                  <a14:compatExt spid="_x0000_s235657"/>
                </a:ext>
                <a:ext uri="{FF2B5EF4-FFF2-40B4-BE49-F238E27FC236}">
                  <a16:creationId xmlns:a16="http://schemas.microsoft.com/office/drawing/2014/main" id="{00000000-0008-0000-1100-000089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35658" name="Button 138" hidden="1">
              <a:extLst>
                <a:ext uri="{63B3BB69-23CF-44E3-9099-C40C66FF867C}">
                  <a14:compatExt spid="_x0000_s235658"/>
                </a:ext>
                <a:ext uri="{FF2B5EF4-FFF2-40B4-BE49-F238E27FC236}">
                  <a16:creationId xmlns:a16="http://schemas.microsoft.com/office/drawing/2014/main" id="{00000000-0008-0000-1100-00008A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35659" name="Button 139" hidden="1">
              <a:extLst>
                <a:ext uri="{63B3BB69-23CF-44E3-9099-C40C66FF867C}">
                  <a14:compatExt spid="_x0000_s235659"/>
                </a:ext>
                <a:ext uri="{FF2B5EF4-FFF2-40B4-BE49-F238E27FC236}">
                  <a16:creationId xmlns:a16="http://schemas.microsoft.com/office/drawing/2014/main" id="{00000000-0008-0000-1100-00008B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35660" name="Button 140" hidden="1">
              <a:extLst>
                <a:ext uri="{63B3BB69-23CF-44E3-9099-C40C66FF867C}">
                  <a14:compatExt spid="_x0000_s235660"/>
                </a:ext>
                <a:ext uri="{FF2B5EF4-FFF2-40B4-BE49-F238E27FC236}">
                  <a16:creationId xmlns:a16="http://schemas.microsoft.com/office/drawing/2014/main" id="{00000000-0008-0000-1100-00008C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35661" name="Button 141" hidden="1">
              <a:extLst>
                <a:ext uri="{63B3BB69-23CF-44E3-9099-C40C66FF867C}">
                  <a14:compatExt spid="_x0000_s235661"/>
                </a:ext>
                <a:ext uri="{FF2B5EF4-FFF2-40B4-BE49-F238E27FC236}">
                  <a16:creationId xmlns:a16="http://schemas.microsoft.com/office/drawing/2014/main" id="{00000000-0008-0000-1100-00008D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35662" name="Button 142" hidden="1">
              <a:extLst>
                <a:ext uri="{63B3BB69-23CF-44E3-9099-C40C66FF867C}">
                  <a14:compatExt spid="_x0000_s235662"/>
                </a:ext>
                <a:ext uri="{FF2B5EF4-FFF2-40B4-BE49-F238E27FC236}">
                  <a16:creationId xmlns:a16="http://schemas.microsoft.com/office/drawing/2014/main" id="{00000000-0008-0000-1100-00008E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35663" name="Button 143" hidden="1">
              <a:extLst>
                <a:ext uri="{63B3BB69-23CF-44E3-9099-C40C66FF867C}">
                  <a14:compatExt spid="_x0000_s235663"/>
                </a:ext>
                <a:ext uri="{FF2B5EF4-FFF2-40B4-BE49-F238E27FC236}">
                  <a16:creationId xmlns:a16="http://schemas.microsoft.com/office/drawing/2014/main" id="{00000000-0008-0000-1100-00008F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35664" name="Button 144" hidden="1">
              <a:extLst>
                <a:ext uri="{63B3BB69-23CF-44E3-9099-C40C66FF867C}">
                  <a14:compatExt spid="_x0000_s235664"/>
                </a:ext>
                <a:ext uri="{FF2B5EF4-FFF2-40B4-BE49-F238E27FC236}">
                  <a16:creationId xmlns:a16="http://schemas.microsoft.com/office/drawing/2014/main" id="{00000000-0008-0000-1100-000090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35665" name="Button 145" hidden="1">
              <a:extLst>
                <a:ext uri="{63B3BB69-23CF-44E3-9099-C40C66FF867C}">
                  <a14:compatExt spid="_x0000_s235665"/>
                </a:ext>
                <a:ext uri="{FF2B5EF4-FFF2-40B4-BE49-F238E27FC236}">
                  <a16:creationId xmlns:a16="http://schemas.microsoft.com/office/drawing/2014/main" id="{00000000-0008-0000-1100-000091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35666" name="Button 146" hidden="1">
              <a:extLst>
                <a:ext uri="{63B3BB69-23CF-44E3-9099-C40C66FF867C}">
                  <a14:compatExt spid="_x0000_s235666"/>
                </a:ext>
                <a:ext uri="{FF2B5EF4-FFF2-40B4-BE49-F238E27FC236}">
                  <a16:creationId xmlns:a16="http://schemas.microsoft.com/office/drawing/2014/main" id="{00000000-0008-0000-1100-000092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35667" name="Button 147" hidden="1">
              <a:extLst>
                <a:ext uri="{63B3BB69-23CF-44E3-9099-C40C66FF867C}">
                  <a14:compatExt spid="_x0000_s235667"/>
                </a:ext>
                <a:ext uri="{FF2B5EF4-FFF2-40B4-BE49-F238E27FC236}">
                  <a16:creationId xmlns:a16="http://schemas.microsoft.com/office/drawing/2014/main" id="{00000000-0008-0000-1100-000093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35668" name="Button 148" hidden="1">
              <a:extLst>
                <a:ext uri="{63B3BB69-23CF-44E3-9099-C40C66FF867C}">
                  <a14:compatExt spid="_x0000_s235668"/>
                </a:ext>
                <a:ext uri="{FF2B5EF4-FFF2-40B4-BE49-F238E27FC236}">
                  <a16:creationId xmlns:a16="http://schemas.microsoft.com/office/drawing/2014/main" id="{00000000-0008-0000-1100-000094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35669" name="Button 149" hidden="1">
              <a:extLst>
                <a:ext uri="{63B3BB69-23CF-44E3-9099-C40C66FF867C}">
                  <a14:compatExt spid="_x0000_s235669"/>
                </a:ext>
                <a:ext uri="{FF2B5EF4-FFF2-40B4-BE49-F238E27FC236}">
                  <a16:creationId xmlns:a16="http://schemas.microsoft.com/office/drawing/2014/main" id="{00000000-0008-0000-1100-000095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35670" name="Button 150" hidden="1">
              <a:extLst>
                <a:ext uri="{63B3BB69-23CF-44E3-9099-C40C66FF867C}">
                  <a14:compatExt spid="_x0000_s235670"/>
                </a:ext>
                <a:ext uri="{FF2B5EF4-FFF2-40B4-BE49-F238E27FC236}">
                  <a16:creationId xmlns:a16="http://schemas.microsoft.com/office/drawing/2014/main" id="{00000000-0008-0000-1100-000096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35671" name="Button 151" hidden="1">
              <a:extLst>
                <a:ext uri="{63B3BB69-23CF-44E3-9099-C40C66FF867C}">
                  <a14:compatExt spid="_x0000_s235671"/>
                </a:ext>
                <a:ext uri="{FF2B5EF4-FFF2-40B4-BE49-F238E27FC236}">
                  <a16:creationId xmlns:a16="http://schemas.microsoft.com/office/drawing/2014/main" id="{00000000-0008-0000-1100-000097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35672" name="Button 152" hidden="1">
              <a:extLst>
                <a:ext uri="{63B3BB69-23CF-44E3-9099-C40C66FF867C}">
                  <a14:compatExt spid="_x0000_s235672"/>
                </a:ext>
                <a:ext uri="{FF2B5EF4-FFF2-40B4-BE49-F238E27FC236}">
                  <a16:creationId xmlns:a16="http://schemas.microsoft.com/office/drawing/2014/main" id="{00000000-0008-0000-1100-000098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35673" name="Button 153" hidden="1">
              <a:extLst>
                <a:ext uri="{63B3BB69-23CF-44E3-9099-C40C66FF867C}">
                  <a14:compatExt spid="_x0000_s235673"/>
                </a:ext>
                <a:ext uri="{FF2B5EF4-FFF2-40B4-BE49-F238E27FC236}">
                  <a16:creationId xmlns:a16="http://schemas.microsoft.com/office/drawing/2014/main" id="{00000000-0008-0000-1100-000099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35674" name="Button 154" hidden="1">
              <a:extLst>
                <a:ext uri="{63B3BB69-23CF-44E3-9099-C40C66FF867C}">
                  <a14:compatExt spid="_x0000_s235674"/>
                </a:ext>
                <a:ext uri="{FF2B5EF4-FFF2-40B4-BE49-F238E27FC236}">
                  <a16:creationId xmlns:a16="http://schemas.microsoft.com/office/drawing/2014/main" id="{00000000-0008-0000-1100-00009A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35675" name="Button 155" hidden="1">
              <a:extLst>
                <a:ext uri="{63B3BB69-23CF-44E3-9099-C40C66FF867C}">
                  <a14:compatExt spid="_x0000_s235675"/>
                </a:ext>
                <a:ext uri="{FF2B5EF4-FFF2-40B4-BE49-F238E27FC236}">
                  <a16:creationId xmlns:a16="http://schemas.microsoft.com/office/drawing/2014/main" id="{00000000-0008-0000-1100-00009B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35676" name="Button 156" hidden="1">
              <a:extLst>
                <a:ext uri="{63B3BB69-23CF-44E3-9099-C40C66FF867C}">
                  <a14:compatExt spid="_x0000_s235676"/>
                </a:ext>
                <a:ext uri="{FF2B5EF4-FFF2-40B4-BE49-F238E27FC236}">
                  <a16:creationId xmlns:a16="http://schemas.microsoft.com/office/drawing/2014/main" id="{00000000-0008-0000-1100-00009C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35677" name="Button 157" hidden="1">
              <a:extLst>
                <a:ext uri="{63B3BB69-23CF-44E3-9099-C40C66FF867C}">
                  <a14:compatExt spid="_x0000_s235677"/>
                </a:ext>
                <a:ext uri="{FF2B5EF4-FFF2-40B4-BE49-F238E27FC236}">
                  <a16:creationId xmlns:a16="http://schemas.microsoft.com/office/drawing/2014/main" id="{00000000-0008-0000-1100-00009D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35678" name="Button 158" hidden="1">
              <a:extLst>
                <a:ext uri="{63B3BB69-23CF-44E3-9099-C40C66FF867C}">
                  <a14:compatExt spid="_x0000_s235678"/>
                </a:ext>
                <a:ext uri="{FF2B5EF4-FFF2-40B4-BE49-F238E27FC236}">
                  <a16:creationId xmlns:a16="http://schemas.microsoft.com/office/drawing/2014/main" id="{00000000-0008-0000-1100-00009E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35679" name="Button 159" hidden="1">
              <a:extLst>
                <a:ext uri="{63B3BB69-23CF-44E3-9099-C40C66FF867C}">
                  <a14:compatExt spid="_x0000_s235679"/>
                </a:ext>
                <a:ext uri="{FF2B5EF4-FFF2-40B4-BE49-F238E27FC236}">
                  <a16:creationId xmlns:a16="http://schemas.microsoft.com/office/drawing/2014/main" id="{00000000-0008-0000-1100-00009F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35680" name="Button 160" hidden="1">
              <a:extLst>
                <a:ext uri="{63B3BB69-23CF-44E3-9099-C40C66FF867C}">
                  <a14:compatExt spid="_x0000_s235680"/>
                </a:ext>
                <a:ext uri="{FF2B5EF4-FFF2-40B4-BE49-F238E27FC236}">
                  <a16:creationId xmlns:a16="http://schemas.microsoft.com/office/drawing/2014/main" id="{00000000-0008-0000-1100-0000A0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35681" name="Button 161" hidden="1">
              <a:extLst>
                <a:ext uri="{63B3BB69-23CF-44E3-9099-C40C66FF867C}">
                  <a14:compatExt spid="_x0000_s235681"/>
                </a:ext>
                <a:ext uri="{FF2B5EF4-FFF2-40B4-BE49-F238E27FC236}">
                  <a16:creationId xmlns:a16="http://schemas.microsoft.com/office/drawing/2014/main" id="{00000000-0008-0000-1100-0000A1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35682" name="Button 162" hidden="1">
              <a:extLst>
                <a:ext uri="{63B3BB69-23CF-44E3-9099-C40C66FF867C}">
                  <a14:compatExt spid="_x0000_s235682"/>
                </a:ext>
                <a:ext uri="{FF2B5EF4-FFF2-40B4-BE49-F238E27FC236}">
                  <a16:creationId xmlns:a16="http://schemas.microsoft.com/office/drawing/2014/main" id="{00000000-0008-0000-1100-0000A2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35683" name="Button 163" hidden="1">
              <a:extLst>
                <a:ext uri="{63B3BB69-23CF-44E3-9099-C40C66FF867C}">
                  <a14:compatExt spid="_x0000_s235683"/>
                </a:ext>
                <a:ext uri="{FF2B5EF4-FFF2-40B4-BE49-F238E27FC236}">
                  <a16:creationId xmlns:a16="http://schemas.microsoft.com/office/drawing/2014/main" id="{00000000-0008-0000-1100-0000A3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35684" name="Button 164" hidden="1">
              <a:extLst>
                <a:ext uri="{63B3BB69-23CF-44E3-9099-C40C66FF867C}">
                  <a14:compatExt spid="_x0000_s235684"/>
                </a:ext>
                <a:ext uri="{FF2B5EF4-FFF2-40B4-BE49-F238E27FC236}">
                  <a16:creationId xmlns:a16="http://schemas.microsoft.com/office/drawing/2014/main" id="{00000000-0008-0000-1100-0000A4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35685" name="Button 165" hidden="1">
              <a:extLst>
                <a:ext uri="{63B3BB69-23CF-44E3-9099-C40C66FF867C}">
                  <a14:compatExt spid="_x0000_s235685"/>
                </a:ext>
                <a:ext uri="{FF2B5EF4-FFF2-40B4-BE49-F238E27FC236}">
                  <a16:creationId xmlns:a16="http://schemas.microsoft.com/office/drawing/2014/main" id="{00000000-0008-0000-1100-0000A5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35686" name="Button 166" hidden="1">
              <a:extLst>
                <a:ext uri="{63B3BB69-23CF-44E3-9099-C40C66FF867C}">
                  <a14:compatExt spid="_x0000_s235686"/>
                </a:ext>
                <a:ext uri="{FF2B5EF4-FFF2-40B4-BE49-F238E27FC236}">
                  <a16:creationId xmlns:a16="http://schemas.microsoft.com/office/drawing/2014/main" id="{00000000-0008-0000-1100-0000A6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35687" name="Button 167" hidden="1">
              <a:extLst>
                <a:ext uri="{63B3BB69-23CF-44E3-9099-C40C66FF867C}">
                  <a14:compatExt spid="_x0000_s235687"/>
                </a:ext>
                <a:ext uri="{FF2B5EF4-FFF2-40B4-BE49-F238E27FC236}">
                  <a16:creationId xmlns:a16="http://schemas.microsoft.com/office/drawing/2014/main" id="{00000000-0008-0000-1100-0000A7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35688" name="Button 168" hidden="1">
              <a:extLst>
                <a:ext uri="{63B3BB69-23CF-44E3-9099-C40C66FF867C}">
                  <a14:compatExt spid="_x0000_s235688"/>
                </a:ext>
                <a:ext uri="{FF2B5EF4-FFF2-40B4-BE49-F238E27FC236}">
                  <a16:creationId xmlns:a16="http://schemas.microsoft.com/office/drawing/2014/main" id="{00000000-0008-0000-1100-0000A8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35689" name="Button 169" hidden="1">
              <a:extLst>
                <a:ext uri="{63B3BB69-23CF-44E3-9099-C40C66FF867C}">
                  <a14:compatExt spid="_x0000_s235689"/>
                </a:ext>
                <a:ext uri="{FF2B5EF4-FFF2-40B4-BE49-F238E27FC236}">
                  <a16:creationId xmlns:a16="http://schemas.microsoft.com/office/drawing/2014/main" id="{00000000-0008-0000-1100-0000A9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35690" name="Button 170" hidden="1">
              <a:extLst>
                <a:ext uri="{63B3BB69-23CF-44E3-9099-C40C66FF867C}">
                  <a14:compatExt spid="_x0000_s235690"/>
                </a:ext>
                <a:ext uri="{FF2B5EF4-FFF2-40B4-BE49-F238E27FC236}">
                  <a16:creationId xmlns:a16="http://schemas.microsoft.com/office/drawing/2014/main" id="{00000000-0008-0000-1100-0000AA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35691" name="Button 171" hidden="1">
              <a:extLst>
                <a:ext uri="{63B3BB69-23CF-44E3-9099-C40C66FF867C}">
                  <a14:compatExt spid="_x0000_s235691"/>
                </a:ext>
                <a:ext uri="{FF2B5EF4-FFF2-40B4-BE49-F238E27FC236}">
                  <a16:creationId xmlns:a16="http://schemas.microsoft.com/office/drawing/2014/main" id="{00000000-0008-0000-1100-0000AB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35692" name="Button 172" hidden="1">
              <a:extLst>
                <a:ext uri="{63B3BB69-23CF-44E3-9099-C40C66FF867C}">
                  <a14:compatExt spid="_x0000_s235692"/>
                </a:ext>
                <a:ext uri="{FF2B5EF4-FFF2-40B4-BE49-F238E27FC236}">
                  <a16:creationId xmlns:a16="http://schemas.microsoft.com/office/drawing/2014/main" id="{00000000-0008-0000-1100-0000AC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35693" name="Button 173" hidden="1">
              <a:extLst>
                <a:ext uri="{63B3BB69-23CF-44E3-9099-C40C66FF867C}">
                  <a14:compatExt spid="_x0000_s235693"/>
                </a:ext>
                <a:ext uri="{FF2B5EF4-FFF2-40B4-BE49-F238E27FC236}">
                  <a16:creationId xmlns:a16="http://schemas.microsoft.com/office/drawing/2014/main" id="{00000000-0008-0000-1100-0000AD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35694" name="Button 174" hidden="1">
              <a:extLst>
                <a:ext uri="{63B3BB69-23CF-44E3-9099-C40C66FF867C}">
                  <a14:compatExt spid="_x0000_s235694"/>
                </a:ext>
                <a:ext uri="{FF2B5EF4-FFF2-40B4-BE49-F238E27FC236}">
                  <a16:creationId xmlns:a16="http://schemas.microsoft.com/office/drawing/2014/main" id="{00000000-0008-0000-1100-0000AE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35695" name="Button 175" hidden="1">
              <a:extLst>
                <a:ext uri="{63B3BB69-23CF-44E3-9099-C40C66FF867C}">
                  <a14:compatExt spid="_x0000_s235695"/>
                </a:ext>
                <a:ext uri="{FF2B5EF4-FFF2-40B4-BE49-F238E27FC236}">
                  <a16:creationId xmlns:a16="http://schemas.microsoft.com/office/drawing/2014/main" id="{00000000-0008-0000-1100-0000AF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35696" name="Button 176" hidden="1">
              <a:extLst>
                <a:ext uri="{63B3BB69-23CF-44E3-9099-C40C66FF867C}">
                  <a14:compatExt spid="_x0000_s235696"/>
                </a:ext>
                <a:ext uri="{FF2B5EF4-FFF2-40B4-BE49-F238E27FC236}">
                  <a16:creationId xmlns:a16="http://schemas.microsoft.com/office/drawing/2014/main" id="{00000000-0008-0000-1100-0000B0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35697" name="Button 177" hidden="1">
              <a:extLst>
                <a:ext uri="{63B3BB69-23CF-44E3-9099-C40C66FF867C}">
                  <a14:compatExt spid="_x0000_s235697"/>
                </a:ext>
                <a:ext uri="{FF2B5EF4-FFF2-40B4-BE49-F238E27FC236}">
                  <a16:creationId xmlns:a16="http://schemas.microsoft.com/office/drawing/2014/main" id="{00000000-0008-0000-1100-0000B1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35698" name="Button 178" hidden="1">
              <a:extLst>
                <a:ext uri="{63B3BB69-23CF-44E3-9099-C40C66FF867C}">
                  <a14:compatExt spid="_x0000_s235698"/>
                </a:ext>
                <a:ext uri="{FF2B5EF4-FFF2-40B4-BE49-F238E27FC236}">
                  <a16:creationId xmlns:a16="http://schemas.microsoft.com/office/drawing/2014/main" id="{00000000-0008-0000-1100-0000B2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35699" name="Button 179" hidden="1">
              <a:extLst>
                <a:ext uri="{63B3BB69-23CF-44E3-9099-C40C66FF867C}">
                  <a14:compatExt spid="_x0000_s235699"/>
                </a:ext>
                <a:ext uri="{FF2B5EF4-FFF2-40B4-BE49-F238E27FC236}">
                  <a16:creationId xmlns:a16="http://schemas.microsoft.com/office/drawing/2014/main" id="{00000000-0008-0000-1100-0000B3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35700" name="Button 180" hidden="1">
              <a:extLst>
                <a:ext uri="{63B3BB69-23CF-44E3-9099-C40C66FF867C}">
                  <a14:compatExt spid="_x0000_s235700"/>
                </a:ext>
                <a:ext uri="{FF2B5EF4-FFF2-40B4-BE49-F238E27FC236}">
                  <a16:creationId xmlns:a16="http://schemas.microsoft.com/office/drawing/2014/main" id="{00000000-0008-0000-1100-0000B4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35701" name="Button 181" hidden="1">
              <a:extLst>
                <a:ext uri="{63B3BB69-23CF-44E3-9099-C40C66FF867C}">
                  <a14:compatExt spid="_x0000_s235701"/>
                </a:ext>
                <a:ext uri="{FF2B5EF4-FFF2-40B4-BE49-F238E27FC236}">
                  <a16:creationId xmlns:a16="http://schemas.microsoft.com/office/drawing/2014/main" id="{00000000-0008-0000-1100-0000B5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235702" name="Button 182" hidden="1">
              <a:extLst>
                <a:ext uri="{63B3BB69-23CF-44E3-9099-C40C66FF867C}">
                  <a14:compatExt spid="_x0000_s235702"/>
                </a:ext>
                <a:ext uri="{FF2B5EF4-FFF2-40B4-BE49-F238E27FC236}">
                  <a16:creationId xmlns:a16="http://schemas.microsoft.com/office/drawing/2014/main" id="{00000000-0008-0000-1100-0000B6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35703" name="Button 183" hidden="1">
              <a:extLst>
                <a:ext uri="{63B3BB69-23CF-44E3-9099-C40C66FF867C}">
                  <a14:compatExt spid="_x0000_s235703"/>
                </a:ext>
                <a:ext uri="{FF2B5EF4-FFF2-40B4-BE49-F238E27FC236}">
                  <a16:creationId xmlns:a16="http://schemas.microsoft.com/office/drawing/2014/main" id="{00000000-0008-0000-1100-0000B7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35704" name="Button 184" hidden="1">
              <a:extLst>
                <a:ext uri="{63B3BB69-23CF-44E3-9099-C40C66FF867C}">
                  <a14:compatExt spid="_x0000_s235704"/>
                </a:ext>
                <a:ext uri="{FF2B5EF4-FFF2-40B4-BE49-F238E27FC236}">
                  <a16:creationId xmlns:a16="http://schemas.microsoft.com/office/drawing/2014/main" id="{00000000-0008-0000-1100-0000B8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35705" name="Button 185" hidden="1">
              <a:extLst>
                <a:ext uri="{63B3BB69-23CF-44E3-9099-C40C66FF867C}">
                  <a14:compatExt spid="_x0000_s235705"/>
                </a:ext>
                <a:ext uri="{FF2B5EF4-FFF2-40B4-BE49-F238E27FC236}">
                  <a16:creationId xmlns:a16="http://schemas.microsoft.com/office/drawing/2014/main" id="{00000000-0008-0000-1100-0000B9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35706" name="Button 186" hidden="1">
              <a:extLst>
                <a:ext uri="{63B3BB69-23CF-44E3-9099-C40C66FF867C}">
                  <a14:compatExt spid="_x0000_s235706"/>
                </a:ext>
                <a:ext uri="{FF2B5EF4-FFF2-40B4-BE49-F238E27FC236}">
                  <a16:creationId xmlns:a16="http://schemas.microsoft.com/office/drawing/2014/main" id="{00000000-0008-0000-1100-0000BA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707" name="Button 187" hidden="1">
              <a:extLst>
                <a:ext uri="{63B3BB69-23CF-44E3-9099-C40C66FF867C}">
                  <a14:compatExt spid="_x0000_s235707"/>
                </a:ext>
                <a:ext uri="{FF2B5EF4-FFF2-40B4-BE49-F238E27FC236}">
                  <a16:creationId xmlns:a16="http://schemas.microsoft.com/office/drawing/2014/main" id="{00000000-0008-0000-1100-0000BB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708" name="Button 188" hidden="1">
              <a:extLst>
                <a:ext uri="{63B3BB69-23CF-44E3-9099-C40C66FF867C}">
                  <a14:compatExt spid="_x0000_s235708"/>
                </a:ext>
                <a:ext uri="{FF2B5EF4-FFF2-40B4-BE49-F238E27FC236}">
                  <a16:creationId xmlns:a16="http://schemas.microsoft.com/office/drawing/2014/main" id="{00000000-0008-0000-1100-0000BC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35709" name="Button 189" hidden="1">
              <a:extLst>
                <a:ext uri="{63B3BB69-23CF-44E3-9099-C40C66FF867C}">
                  <a14:compatExt spid="_x0000_s235709"/>
                </a:ext>
                <a:ext uri="{FF2B5EF4-FFF2-40B4-BE49-F238E27FC236}">
                  <a16:creationId xmlns:a16="http://schemas.microsoft.com/office/drawing/2014/main" id="{00000000-0008-0000-1100-0000BD98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93185" name="Button 1" hidden="1">
              <a:extLst>
                <a:ext uri="{63B3BB69-23CF-44E3-9099-C40C66FF867C}">
                  <a14:compatExt spid="_x0000_s93185"/>
                </a:ext>
                <a:ext uri="{FF2B5EF4-FFF2-40B4-BE49-F238E27FC236}">
                  <a16:creationId xmlns:a16="http://schemas.microsoft.com/office/drawing/2014/main" id="{00000000-0008-0000-1200-000001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279400</xdr:colOff>
          <xdr:row>80</xdr:row>
          <xdr:rowOff>50800</xdr:rowOff>
        </xdr:from>
        <xdr:to>
          <xdr:col>16</xdr:col>
          <xdr:colOff>31750</xdr:colOff>
          <xdr:row>81</xdr:row>
          <xdr:rowOff>88900</xdr:rowOff>
        </xdr:to>
        <xdr:sp macro="" textlink="">
          <xdr:nvSpPr>
            <xdr:cNvPr id="93186" name="Button 2" hidden="1">
              <a:extLst>
                <a:ext uri="{63B3BB69-23CF-44E3-9099-C40C66FF867C}">
                  <a14:compatExt spid="_x0000_s93186"/>
                </a:ext>
                <a:ext uri="{FF2B5EF4-FFF2-40B4-BE49-F238E27FC236}">
                  <a16:creationId xmlns:a16="http://schemas.microsoft.com/office/drawing/2014/main" id="{00000000-0008-0000-1200-000002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187" name="Button 3" hidden="1">
              <a:extLst>
                <a:ext uri="{63B3BB69-23CF-44E3-9099-C40C66FF867C}">
                  <a14:compatExt spid="_x0000_s93187"/>
                </a:ext>
                <a:ext uri="{FF2B5EF4-FFF2-40B4-BE49-F238E27FC236}">
                  <a16:creationId xmlns:a16="http://schemas.microsoft.com/office/drawing/2014/main" id="{00000000-0008-0000-1200-000003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188" name="Button 4" hidden="1">
              <a:extLst>
                <a:ext uri="{63B3BB69-23CF-44E3-9099-C40C66FF867C}">
                  <a14:compatExt spid="_x0000_s93188"/>
                </a:ext>
                <a:ext uri="{FF2B5EF4-FFF2-40B4-BE49-F238E27FC236}">
                  <a16:creationId xmlns:a16="http://schemas.microsoft.com/office/drawing/2014/main" id="{00000000-0008-0000-1200-000004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189" name="Button 5" hidden="1">
              <a:extLst>
                <a:ext uri="{63B3BB69-23CF-44E3-9099-C40C66FF867C}">
                  <a14:compatExt spid="_x0000_s93189"/>
                </a:ext>
                <a:ext uri="{FF2B5EF4-FFF2-40B4-BE49-F238E27FC236}">
                  <a16:creationId xmlns:a16="http://schemas.microsoft.com/office/drawing/2014/main" id="{00000000-0008-0000-1200-000005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190" name="Button 6" hidden="1">
              <a:extLst>
                <a:ext uri="{63B3BB69-23CF-44E3-9099-C40C66FF867C}">
                  <a14:compatExt spid="_x0000_s93190"/>
                </a:ext>
                <a:ext uri="{FF2B5EF4-FFF2-40B4-BE49-F238E27FC236}">
                  <a16:creationId xmlns:a16="http://schemas.microsoft.com/office/drawing/2014/main" id="{00000000-0008-0000-1200-000006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3191" name="Button 7" hidden="1">
              <a:extLst>
                <a:ext uri="{63B3BB69-23CF-44E3-9099-C40C66FF867C}">
                  <a14:compatExt spid="_x0000_s93191"/>
                </a:ext>
                <a:ext uri="{FF2B5EF4-FFF2-40B4-BE49-F238E27FC236}">
                  <a16:creationId xmlns:a16="http://schemas.microsoft.com/office/drawing/2014/main" id="{00000000-0008-0000-1200-000007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3192" name="Button 8" hidden="1">
              <a:extLst>
                <a:ext uri="{63B3BB69-23CF-44E3-9099-C40C66FF867C}">
                  <a14:compatExt spid="_x0000_s93192"/>
                </a:ext>
                <a:ext uri="{FF2B5EF4-FFF2-40B4-BE49-F238E27FC236}">
                  <a16:creationId xmlns:a16="http://schemas.microsoft.com/office/drawing/2014/main" id="{00000000-0008-0000-1200-000008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3193" name="Button 9" hidden="1">
              <a:extLst>
                <a:ext uri="{63B3BB69-23CF-44E3-9099-C40C66FF867C}">
                  <a14:compatExt spid="_x0000_s93193"/>
                </a:ext>
                <a:ext uri="{FF2B5EF4-FFF2-40B4-BE49-F238E27FC236}">
                  <a16:creationId xmlns:a16="http://schemas.microsoft.com/office/drawing/2014/main" id="{00000000-0008-0000-1200-000009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3194" name="Button 10" hidden="1">
              <a:extLst>
                <a:ext uri="{63B3BB69-23CF-44E3-9099-C40C66FF867C}">
                  <a14:compatExt spid="_x0000_s93194"/>
                </a:ext>
                <a:ext uri="{FF2B5EF4-FFF2-40B4-BE49-F238E27FC236}">
                  <a16:creationId xmlns:a16="http://schemas.microsoft.com/office/drawing/2014/main" id="{00000000-0008-0000-1200-00000A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3195" name="Button 11" hidden="1">
              <a:extLst>
                <a:ext uri="{63B3BB69-23CF-44E3-9099-C40C66FF867C}">
                  <a14:compatExt spid="_x0000_s93195"/>
                </a:ext>
                <a:ext uri="{FF2B5EF4-FFF2-40B4-BE49-F238E27FC236}">
                  <a16:creationId xmlns:a16="http://schemas.microsoft.com/office/drawing/2014/main" id="{00000000-0008-0000-1200-00000B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3196" name="Button 12" hidden="1">
              <a:extLst>
                <a:ext uri="{63B3BB69-23CF-44E3-9099-C40C66FF867C}">
                  <a14:compatExt spid="_x0000_s93196"/>
                </a:ext>
                <a:ext uri="{FF2B5EF4-FFF2-40B4-BE49-F238E27FC236}">
                  <a16:creationId xmlns:a16="http://schemas.microsoft.com/office/drawing/2014/main" id="{00000000-0008-0000-1200-00000C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3197" name="Button 13" hidden="1">
              <a:extLst>
                <a:ext uri="{63B3BB69-23CF-44E3-9099-C40C66FF867C}">
                  <a14:compatExt spid="_x0000_s93197"/>
                </a:ext>
                <a:ext uri="{FF2B5EF4-FFF2-40B4-BE49-F238E27FC236}">
                  <a16:creationId xmlns:a16="http://schemas.microsoft.com/office/drawing/2014/main" id="{00000000-0008-0000-1200-00000D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3198" name="Button 14" hidden="1">
              <a:extLst>
                <a:ext uri="{63B3BB69-23CF-44E3-9099-C40C66FF867C}">
                  <a14:compatExt spid="_x0000_s93198"/>
                </a:ext>
                <a:ext uri="{FF2B5EF4-FFF2-40B4-BE49-F238E27FC236}">
                  <a16:creationId xmlns:a16="http://schemas.microsoft.com/office/drawing/2014/main" id="{00000000-0008-0000-1200-00000E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3199" name="Button 15" hidden="1">
              <a:extLst>
                <a:ext uri="{63B3BB69-23CF-44E3-9099-C40C66FF867C}">
                  <a14:compatExt spid="_x0000_s93199"/>
                </a:ext>
                <a:ext uri="{FF2B5EF4-FFF2-40B4-BE49-F238E27FC236}">
                  <a16:creationId xmlns:a16="http://schemas.microsoft.com/office/drawing/2014/main" id="{00000000-0008-0000-1200-00000F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3200" name="Button 16" hidden="1">
              <a:extLst>
                <a:ext uri="{63B3BB69-23CF-44E3-9099-C40C66FF867C}">
                  <a14:compatExt spid="_x0000_s93200"/>
                </a:ext>
                <a:ext uri="{FF2B5EF4-FFF2-40B4-BE49-F238E27FC236}">
                  <a16:creationId xmlns:a16="http://schemas.microsoft.com/office/drawing/2014/main" id="{00000000-0008-0000-1200-000010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3201" name="Button 17" hidden="1">
              <a:extLst>
                <a:ext uri="{63B3BB69-23CF-44E3-9099-C40C66FF867C}">
                  <a14:compatExt spid="_x0000_s93201"/>
                </a:ext>
                <a:ext uri="{FF2B5EF4-FFF2-40B4-BE49-F238E27FC236}">
                  <a16:creationId xmlns:a16="http://schemas.microsoft.com/office/drawing/2014/main" id="{00000000-0008-0000-1200-000011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3202" name="Button 18" hidden="1">
              <a:extLst>
                <a:ext uri="{63B3BB69-23CF-44E3-9099-C40C66FF867C}">
                  <a14:compatExt spid="_x0000_s93202"/>
                </a:ext>
                <a:ext uri="{FF2B5EF4-FFF2-40B4-BE49-F238E27FC236}">
                  <a16:creationId xmlns:a16="http://schemas.microsoft.com/office/drawing/2014/main" id="{00000000-0008-0000-1200-000012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3203" name="Button 19" hidden="1">
              <a:extLst>
                <a:ext uri="{63B3BB69-23CF-44E3-9099-C40C66FF867C}">
                  <a14:compatExt spid="_x0000_s93203"/>
                </a:ext>
                <a:ext uri="{FF2B5EF4-FFF2-40B4-BE49-F238E27FC236}">
                  <a16:creationId xmlns:a16="http://schemas.microsoft.com/office/drawing/2014/main" id="{00000000-0008-0000-1200-000013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3204" name="Button 20" hidden="1">
              <a:extLst>
                <a:ext uri="{63B3BB69-23CF-44E3-9099-C40C66FF867C}">
                  <a14:compatExt spid="_x0000_s93204"/>
                </a:ext>
                <a:ext uri="{FF2B5EF4-FFF2-40B4-BE49-F238E27FC236}">
                  <a16:creationId xmlns:a16="http://schemas.microsoft.com/office/drawing/2014/main" id="{00000000-0008-0000-1200-000014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3205" name="Button 21" hidden="1">
              <a:extLst>
                <a:ext uri="{63B3BB69-23CF-44E3-9099-C40C66FF867C}">
                  <a14:compatExt spid="_x0000_s93205"/>
                </a:ext>
                <a:ext uri="{FF2B5EF4-FFF2-40B4-BE49-F238E27FC236}">
                  <a16:creationId xmlns:a16="http://schemas.microsoft.com/office/drawing/2014/main" id="{00000000-0008-0000-1200-000015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3206" name="Button 22" hidden="1">
              <a:extLst>
                <a:ext uri="{63B3BB69-23CF-44E3-9099-C40C66FF867C}">
                  <a14:compatExt spid="_x0000_s93206"/>
                </a:ext>
                <a:ext uri="{FF2B5EF4-FFF2-40B4-BE49-F238E27FC236}">
                  <a16:creationId xmlns:a16="http://schemas.microsoft.com/office/drawing/2014/main" id="{00000000-0008-0000-1200-000016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3207" name="Button 23" hidden="1">
              <a:extLst>
                <a:ext uri="{63B3BB69-23CF-44E3-9099-C40C66FF867C}">
                  <a14:compatExt spid="_x0000_s93207"/>
                </a:ext>
                <a:ext uri="{FF2B5EF4-FFF2-40B4-BE49-F238E27FC236}">
                  <a16:creationId xmlns:a16="http://schemas.microsoft.com/office/drawing/2014/main" id="{00000000-0008-0000-1200-000017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3208" name="Button 24" hidden="1">
              <a:extLst>
                <a:ext uri="{63B3BB69-23CF-44E3-9099-C40C66FF867C}">
                  <a14:compatExt spid="_x0000_s93208"/>
                </a:ext>
                <a:ext uri="{FF2B5EF4-FFF2-40B4-BE49-F238E27FC236}">
                  <a16:creationId xmlns:a16="http://schemas.microsoft.com/office/drawing/2014/main" id="{00000000-0008-0000-1200-000018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3209" name="Button 25" hidden="1">
              <a:extLst>
                <a:ext uri="{63B3BB69-23CF-44E3-9099-C40C66FF867C}">
                  <a14:compatExt spid="_x0000_s93209"/>
                </a:ext>
                <a:ext uri="{FF2B5EF4-FFF2-40B4-BE49-F238E27FC236}">
                  <a16:creationId xmlns:a16="http://schemas.microsoft.com/office/drawing/2014/main" id="{00000000-0008-0000-1200-000019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3210" name="Button 26" hidden="1">
              <a:extLst>
                <a:ext uri="{63B3BB69-23CF-44E3-9099-C40C66FF867C}">
                  <a14:compatExt spid="_x0000_s93210"/>
                </a:ext>
                <a:ext uri="{FF2B5EF4-FFF2-40B4-BE49-F238E27FC236}">
                  <a16:creationId xmlns:a16="http://schemas.microsoft.com/office/drawing/2014/main" id="{00000000-0008-0000-1200-00001A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3211" name="Button 27" hidden="1">
              <a:extLst>
                <a:ext uri="{63B3BB69-23CF-44E3-9099-C40C66FF867C}">
                  <a14:compatExt spid="_x0000_s93211"/>
                </a:ext>
                <a:ext uri="{FF2B5EF4-FFF2-40B4-BE49-F238E27FC236}">
                  <a16:creationId xmlns:a16="http://schemas.microsoft.com/office/drawing/2014/main" id="{00000000-0008-0000-1200-00001B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3212" name="Button 28" hidden="1">
              <a:extLst>
                <a:ext uri="{63B3BB69-23CF-44E3-9099-C40C66FF867C}">
                  <a14:compatExt spid="_x0000_s93212"/>
                </a:ext>
                <a:ext uri="{FF2B5EF4-FFF2-40B4-BE49-F238E27FC236}">
                  <a16:creationId xmlns:a16="http://schemas.microsoft.com/office/drawing/2014/main" id="{00000000-0008-0000-1200-00001C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3213" name="Button 29" hidden="1">
              <a:extLst>
                <a:ext uri="{63B3BB69-23CF-44E3-9099-C40C66FF867C}">
                  <a14:compatExt spid="_x0000_s93213"/>
                </a:ext>
                <a:ext uri="{FF2B5EF4-FFF2-40B4-BE49-F238E27FC236}">
                  <a16:creationId xmlns:a16="http://schemas.microsoft.com/office/drawing/2014/main" id="{00000000-0008-0000-1200-00001D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3214" name="Button 30" hidden="1">
              <a:extLst>
                <a:ext uri="{63B3BB69-23CF-44E3-9099-C40C66FF867C}">
                  <a14:compatExt spid="_x0000_s93214"/>
                </a:ext>
                <a:ext uri="{FF2B5EF4-FFF2-40B4-BE49-F238E27FC236}">
                  <a16:creationId xmlns:a16="http://schemas.microsoft.com/office/drawing/2014/main" id="{00000000-0008-0000-1200-00001E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3215" name="Button 31" hidden="1">
              <a:extLst>
                <a:ext uri="{63B3BB69-23CF-44E3-9099-C40C66FF867C}">
                  <a14:compatExt spid="_x0000_s93215"/>
                </a:ext>
                <a:ext uri="{FF2B5EF4-FFF2-40B4-BE49-F238E27FC236}">
                  <a16:creationId xmlns:a16="http://schemas.microsoft.com/office/drawing/2014/main" id="{00000000-0008-0000-1200-00001F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3216" name="Button 32" hidden="1">
              <a:extLst>
                <a:ext uri="{63B3BB69-23CF-44E3-9099-C40C66FF867C}">
                  <a14:compatExt spid="_x0000_s93216"/>
                </a:ext>
                <a:ext uri="{FF2B5EF4-FFF2-40B4-BE49-F238E27FC236}">
                  <a16:creationId xmlns:a16="http://schemas.microsoft.com/office/drawing/2014/main" id="{00000000-0008-0000-1200-000020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3217" name="Button 33" hidden="1">
              <a:extLst>
                <a:ext uri="{63B3BB69-23CF-44E3-9099-C40C66FF867C}">
                  <a14:compatExt spid="_x0000_s93217"/>
                </a:ext>
                <a:ext uri="{FF2B5EF4-FFF2-40B4-BE49-F238E27FC236}">
                  <a16:creationId xmlns:a16="http://schemas.microsoft.com/office/drawing/2014/main" id="{00000000-0008-0000-1200-000021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3218" name="Button 34" hidden="1">
              <a:extLst>
                <a:ext uri="{63B3BB69-23CF-44E3-9099-C40C66FF867C}">
                  <a14:compatExt spid="_x0000_s93218"/>
                </a:ext>
                <a:ext uri="{FF2B5EF4-FFF2-40B4-BE49-F238E27FC236}">
                  <a16:creationId xmlns:a16="http://schemas.microsoft.com/office/drawing/2014/main" id="{00000000-0008-0000-1200-000022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3219" name="Button 35" hidden="1">
              <a:extLst>
                <a:ext uri="{63B3BB69-23CF-44E3-9099-C40C66FF867C}">
                  <a14:compatExt spid="_x0000_s93219"/>
                </a:ext>
                <a:ext uri="{FF2B5EF4-FFF2-40B4-BE49-F238E27FC236}">
                  <a16:creationId xmlns:a16="http://schemas.microsoft.com/office/drawing/2014/main" id="{00000000-0008-0000-1200-000023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3220" name="Button 36" hidden="1">
              <a:extLst>
                <a:ext uri="{63B3BB69-23CF-44E3-9099-C40C66FF867C}">
                  <a14:compatExt spid="_x0000_s93220"/>
                </a:ext>
                <a:ext uri="{FF2B5EF4-FFF2-40B4-BE49-F238E27FC236}">
                  <a16:creationId xmlns:a16="http://schemas.microsoft.com/office/drawing/2014/main" id="{00000000-0008-0000-1200-000024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3221" name="Button 37" hidden="1">
              <a:extLst>
                <a:ext uri="{63B3BB69-23CF-44E3-9099-C40C66FF867C}">
                  <a14:compatExt spid="_x0000_s93221"/>
                </a:ext>
                <a:ext uri="{FF2B5EF4-FFF2-40B4-BE49-F238E27FC236}">
                  <a16:creationId xmlns:a16="http://schemas.microsoft.com/office/drawing/2014/main" id="{00000000-0008-0000-1200-000025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3222" name="Button 38" hidden="1">
              <a:extLst>
                <a:ext uri="{63B3BB69-23CF-44E3-9099-C40C66FF867C}">
                  <a14:compatExt spid="_x0000_s93222"/>
                </a:ext>
                <a:ext uri="{FF2B5EF4-FFF2-40B4-BE49-F238E27FC236}">
                  <a16:creationId xmlns:a16="http://schemas.microsoft.com/office/drawing/2014/main" id="{00000000-0008-0000-1200-000026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3223" name="Button 39" hidden="1">
              <a:extLst>
                <a:ext uri="{63B3BB69-23CF-44E3-9099-C40C66FF867C}">
                  <a14:compatExt spid="_x0000_s93223"/>
                </a:ext>
                <a:ext uri="{FF2B5EF4-FFF2-40B4-BE49-F238E27FC236}">
                  <a16:creationId xmlns:a16="http://schemas.microsoft.com/office/drawing/2014/main" id="{00000000-0008-0000-1200-000027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3224" name="Button 40" hidden="1">
              <a:extLst>
                <a:ext uri="{63B3BB69-23CF-44E3-9099-C40C66FF867C}">
                  <a14:compatExt spid="_x0000_s93224"/>
                </a:ext>
                <a:ext uri="{FF2B5EF4-FFF2-40B4-BE49-F238E27FC236}">
                  <a16:creationId xmlns:a16="http://schemas.microsoft.com/office/drawing/2014/main" id="{00000000-0008-0000-1200-000028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3225" name="Button 41" hidden="1">
              <a:extLst>
                <a:ext uri="{63B3BB69-23CF-44E3-9099-C40C66FF867C}">
                  <a14:compatExt spid="_x0000_s93225"/>
                </a:ext>
                <a:ext uri="{FF2B5EF4-FFF2-40B4-BE49-F238E27FC236}">
                  <a16:creationId xmlns:a16="http://schemas.microsoft.com/office/drawing/2014/main" id="{00000000-0008-0000-1200-000029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3226" name="Button 42" hidden="1">
              <a:extLst>
                <a:ext uri="{63B3BB69-23CF-44E3-9099-C40C66FF867C}">
                  <a14:compatExt spid="_x0000_s93226"/>
                </a:ext>
                <a:ext uri="{FF2B5EF4-FFF2-40B4-BE49-F238E27FC236}">
                  <a16:creationId xmlns:a16="http://schemas.microsoft.com/office/drawing/2014/main" id="{00000000-0008-0000-1200-00002A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3227" name="Button 43" hidden="1">
              <a:extLst>
                <a:ext uri="{63B3BB69-23CF-44E3-9099-C40C66FF867C}">
                  <a14:compatExt spid="_x0000_s93227"/>
                </a:ext>
                <a:ext uri="{FF2B5EF4-FFF2-40B4-BE49-F238E27FC236}">
                  <a16:creationId xmlns:a16="http://schemas.microsoft.com/office/drawing/2014/main" id="{00000000-0008-0000-1200-00002B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3228" name="Button 44" hidden="1">
              <a:extLst>
                <a:ext uri="{63B3BB69-23CF-44E3-9099-C40C66FF867C}">
                  <a14:compatExt spid="_x0000_s93228"/>
                </a:ext>
                <a:ext uri="{FF2B5EF4-FFF2-40B4-BE49-F238E27FC236}">
                  <a16:creationId xmlns:a16="http://schemas.microsoft.com/office/drawing/2014/main" id="{00000000-0008-0000-1200-00002C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3229" name="Button 45" hidden="1">
              <a:extLst>
                <a:ext uri="{63B3BB69-23CF-44E3-9099-C40C66FF867C}">
                  <a14:compatExt spid="_x0000_s93229"/>
                </a:ext>
                <a:ext uri="{FF2B5EF4-FFF2-40B4-BE49-F238E27FC236}">
                  <a16:creationId xmlns:a16="http://schemas.microsoft.com/office/drawing/2014/main" id="{00000000-0008-0000-1200-00002D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3230" name="Button 46" hidden="1">
              <a:extLst>
                <a:ext uri="{63B3BB69-23CF-44E3-9099-C40C66FF867C}">
                  <a14:compatExt spid="_x0000_s93230"/>
                </a:ext>
                <a:ext uri="{FF2B5EF4-FFF2-40B4-BE49-F238E27FC236}">
                  <a16:creationId xmlns:a16="http://schemas.microsoft.com/office/drawing/2014/main" id="{00000000-0008-0000-1200-00002E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3231" name="Button 47" hidden="1">
              <a:extLst>
                <a:ext uri="{63B3BB69-23CF-44E3-9099-C40C66FF867C}">
                  <a14:compatExt spid="_x0000_s93231"/>
                </a:ext>
                <a:ext uri="{FF2B5EF4-FFF2-40B4-BE49-F238E27FC236}">
                  <a16:creationId xmlns:a16="http://schemas.microsoft.com/office/drawing/2014/main" id="{00000000-0008-0000-1200-00002F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3232" name="Button 48" hidden="1">
              <a:extLst>
                <a:ext uri="{63B3BB69-23CF-44E3-9099-C40C66FF867C}">
                  <a14:compatExt spid="_x0000_s93232"/>
                </a:ext>
                <a:ext uri="{FF2B5EF4-FFF2-40B4-BE49-F238E27FC236}">
                  <a16:creationId xmlns:a16="http://schemas.microsoft.com/office/drawing/2014/main" id="{00000000-0008-0000-1200-000030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3233" name="Button 49" hidden="1">
              <a:extLst>
                <a:ext uri="{63B3BB69-23CF-44E3-9099-C40C66FF867C}">
                  <a14:compatExt spid="_x0000_s93233"/>
                </a:ext>
                <a:ext uri="{FF2B5EF4-FFF2-40B4-BE49-F238E27FC236}">
                  <a16:creationId xmlns:a16="http://schemas.microsoft.com/office/drawing/2014/main" id="{00000000-0008-0000-1200-000031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3234" name="Button 50" hidden="1">
              <a:extLst>
                <a:ext uri="{63B3BB69-23CF-44E3-9099-C40C66FF867C}">
                  <a14:compatExt spid="_x0000_s93234"/>
                </a:ext>
                <a:ext uri="{FF2B5EF4-FFF2-40B4-BE49-F238E27FC236}">
                  <a16:creationId xmlns:a16="http://schemas.microsoft.com/office/drawing/2014/main" id="{00000000-0008-0000-1200-000032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3235" name="Button 51" hidden="1">
              <a:extLst>
                <a:ext uri="{63B3BB69-23CF-44E3-9099-C40C66FF867C}">
                  <a14:compatExt spid="_x0000_s93235"/>
                </a:ext>
                <a:ext uri="{FF2B5EF4-FFF2-40B4-BE49-F238E27FC236}">
                  <a16:creationId xmlns:a16="http://schemas.microsoft.com/office/drawing/2014/main" id="{00000000-0008-0000-1200-000033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3236" name="Button 52" hidden="1">
              <a:extLst>
                <a:ext uri="{63B3BB69-23CF-44E3-9099-C40C66FF867C}">
                  <a14:compatExt spid="_x0000_s93236"/>
                </a:ext>
                <a:ext uri="{FF2B5EF4-FFF2-40B4-BE49-F238E27FC236}">
                  <a16:creationId xmlns:a16="http://schemas.microsoft.com/office/drawing/2014/main" id="{00000000-0008-0000-1200-000034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3237" name="Button 53" hidden="1">
              <a:extLst>
                <a:ext uri="{63B3BB69-23CF-44E3-9099-C40C66FF867C}">
                  <a14:compatExt spid="_x0000_s93237"/>
                </a:ext>
                <a:ext uri="{FF2B5EF4-FFF2-40B4-BE49-F238E27FC236}">
                  <a16:creationId xmlns:a16="http://schemas.microsoft.com/office/drawing/2014/main" id="{00000000-0008-0000-1200-000035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3238" name="Button 54" hidden="1">
              <a:extLst>
                <a:ext uri="{63B3BB69-23CF-44E3-9099-C40C66FF867C}">
                  <a14:compatExt spid="_x0000_s93238"/>
                </a:ext>
                <a:ext uri="{FF2B5EF4-FFF2-40B4-BE49-F238E27FC236}">
                  <a16:creationId xmlns:a16="http://schemas.microsoft.com/office/drawing/2014/main" id="{00000000-0008-0000-1200-000036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3239" name="Button 55" hidden="1">
              <a:extLst>
                <a:ext uri="{63B3BB69-23CF-44E3-9099-C40C66FF867C}">
                  <a14:compatExt spid="_x0000_s93239"/>
                </a:ext>
                <a:ext uri="{FF2B5EF4-FFF2-40B4-BE49-F238E27FC236}">
                  <a16:creationId xmlns:a16="http://schemas.microsoft.com/office/drawing/2014/main" id="{00000000-0008-0000-1200-000037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3240" name="Button 56" hidden="1">
              <a:extLst>
                <a:ext uri="{63B3BB69-23CF-44E3-9099-C40C66FF867C}">
                  <a14:compatExt spid="_x0000_s93240"/>
                </a:ext>
                <a:ext uri="{FF2B5EF4-FFF2-40B4-BE49-F238E27FC236}">
                  <a16:creationId xmlns:a16="http://schemas.microsoft.com/office/drawing/2014/main" id="{00000000-0008-0000-1200-000038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3241" name="Button 57" hidden="1">
              <a:extLst>
                <a:ext uri="{63B3BB69-23CF-44E3-9099-C40C66FF867C}">
                  <a14:compatExt spid="_x0000_s93241"/>
                </a:ext>
                <a:ext uri="{FF2B5EF4-FFF2-40B4-BE49-F238E27FC236}">
                  <a16:creationId xmlns:a16="http://schemas.microsoft.com/office/drawing/2014/main" id="{00000000-0008-0000-1200-000039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3242" name="Button 58" hidden="1">
              <a:extLst>
                <a:ext uri="{63B3BB69-23CF-44E3-9099-C40C66FF867C}">
                  <a14:compatExt spid="_x0000_s93242"/>
                </a:ext>
                <a:ext uri="{FF2B5EF4-FFF2-40B4-BE49-F238E27FC236}">
                  <a16:creationId xmlns:a16="http://schemas.microsoft.com/office/drawing/2014/main" id="{00000000-0008-0000-1200-00003A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243" name="Button 59" hidden="1">
              <a:extLst>
                <a:ext uri="{63B3BB69-23CF-44E3-9099-C40C66FF867C}">
                  <a14:compatExt spid="_x0000_s93243"/>
                </a:ext>
                <a:ext uri="{FF2B5EF4-FFF2-40B4-BE49-F238E27FC236}">
                  <a16:creationId xmlns:a16="http://schemas.microsoft.com/office/drawing/2014/main" id="{00000000-0008-0000-1200-00003B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244" name="Button 60" hidden="1">
              <a:extLst>
                <a:ext uri="{63B3BB69-23CF-44E3-9099-C40C66FF867C}">
                  <a14:compatExt spid="_x0000_s93244"/>
                </a:ext>
                <a:ext uri="{FF2B5EF4-FFF2-40B4-BE49-F238E27FC236}">
                  <a16:creationId xmlns:a16="http://schemas.microsoft.com/office/drawing/2014/main" id="{00000000-0008-0000-1200-00003C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245" name="Button 61" hidden="1">
              <a:extLst>
                <a:ext uri="{63B3BB69-23CF-44E3-9099-C40C66FF867C}">
                  <a14:compatExt spid="_x0000_s93245"/>
                </a:ext>
                <a:ext uri="{FF2B5EF4-FFF2-40B4-BE49-F238E27FC236}">
                  <a16:creationId xmlns:a16="http://schemas.microsoft.com/office/drawing/2014/main" id="{00000000-0008-0000-1200-00003D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246" name="Button 62" hidden="1">
              <a:extLst>
                <a:ext uri="{63B3BB69-23CF-44E3-9099-C40C66FF867C}">
                  <a14:compatExt spid="_x0000_s93246"/>
                </a:ext>
                <a:ext uri="{FF2B5EF4-FFF2-40B4-BE49-F238E27FC236}">
                  <a16:creationId xmlns:a16="http://schemas.microsoft.com/office/drawing/2014/main" id="{00000000-0008-0000-1200-00003E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93247" name="Button 63" hidden="1">
              <a:extLst>
                <a:ext uri="{63B3BB69-23CF-44E3-9099-C40C66FF867C}">
                  <a14:compatExt spid="_x0000_s93247"/>
                </a:ext>
                <a:ext uri="{FF2B5EF4-FFF2-40B4-BE49-F238E27FC236}">
                  <a16:creationId xmlns:a16="http://schemas.microsoft.com/office/drawing/2014/main" id="{00000000-0008-0000-1200-00003F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93248" name="Button 64" hidden="1">
              <a:extLst>
                <a:ext uri="{63B3BB69-23CF-44E3-9099-C40C66FF867C}">
                  <a14:compatExt spid="_x0000_s93248"/>
                </a:ext>
                <a:ext uri="{FF2B5EF4-FFF2-40B4-BE49-F238E27FC236}">
                  <a16:creationId xmlns:a16="http://schemas.microsoft.com/office/drawing/2014/main" id="{00000000-0008-0000-1200-000040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93249" name="Button 65" hidden="1">
              <a:extLst>
                <a:ext uri="{63B3BB69-23CF-44E3-9099-C40C66FF867C}">
                  <a14:compatExt spid="_x0000_s93249"/>
                </a:ext>
                <a:ext uri="{FF2B5EF4-FFF2-40B4-BE49-F238E27FC236}">
                  <a16:creationId xmlns:a16="http://schemas.microsoft.com/office/drawing/2014/main" id="{00000000-0008-0000-1200-000041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93250" name="Button 66" hidden="1">
              <a:extLst>
                <a:ext uri="{63B3BB69-23CF-44E3-9099-C40C66FF867C}">
                  <a14:compatExt spid="_x0000_s93250"/>
                </a:ext>
                <a:ext uri="{FF2B5EF4-FFF2-40B4-BE49-F238E27FC236}">
                  <a16:creationId xmlns:a16="http://schemas.microsoft.com/office/drawing/2014/main" id="{00000000-0008-0000-1200-000042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93251" name="Button 67" hidden="1">
              <a:extLst>
                <a:ext uri="{63B3BB69-23CF-44E3-9099-C40C66FF867C}">
                  <a14:compatExt spid="_x0000_s93251"/>
                </a:ext>
                <a:ext uri="{FF2B5EF4-FFF2-40B4-BE49-F238E27FC236}">
                  <a16:creationId xmlns:a16="http://schemas.microsoft.com/office/drawing/2014/main" id="{00000000-0008-0000-1200-000043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93252" name="Button 68" hidden="1">
              <a:extLst>
                <a:ext uri="{63B3BB69-23CF-44E3-9099-C40C66FF867C}">
                  <a14:compatExt spid="_x0000_s93252"/>
                </a:ext>
                <a:ext uri="{FF2B5EF4-FFF2-40B4-BE49-F238E27FC236}">
                  <a16:creationId xmlns:a16="http://schemas.microsoft.com/office/drawing/2014/main" id="{00000000-0008-0000-1200-000044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253" name="Button 69" hidden="1">
              <a:extLst>
                <a:ext uri="{63B3BB69-23CF-44E3-9099-C40C66FF867C}">
                  <a14:compatExt spid="_x0000_s93253"/>
                </a:ext>
                <a:ext uri="{FF2B5EF4-FFF2-40B4-BE49-F238E27FC236}">
                  <a16:creationId xmlns:a16="http://schemas.microsoft.com/office/drawing/2014/main" id="{00000000-0008-0000-1200-000045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254" name="Button 70" hidden="1">
              <a:extLst>
                <a:ext uri="{63B3BB69-23CF-44E3-9099-C40C66FF867C}">
                  <a14:compatExt spid="_x0000_s93254"/>
                </a:ext>
                <a:ext uri="{FF2B5EF4-FFF2-40B4-BE49-F238E27FC236}">
                  <a16:creationId xmlns:a16="http://schemas.microsoft.com/office/drawing/2014/main" id="{00000000-0008-0000-1200-000046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255" name="Button 71" hidden="1">
              <a:extLst>
                <a:ext uri="{63B3BB69-23CF-44E3-9099-C40C66FF867C}">
                  <a14:compatExt spid="_x0000_s93255"/>
                </a:ext>
                <a:ext uri="{FF2B5EF4-FFF2-40B4-BE49-F238E27FC236}">
                  <a16:creationId xmlns:a16="http://schemas.microsoft.com/office/drawing/2014/main" id="{00000000-0008-0000-1200-000047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256" name="Button 72" hidden="1">
              <a:extLst>
                <a:ext uri="{63B3BB69-23CF-44E3-9099-C40C66FF867C}">
                  <a14:compatExt spid="_x0000_s93256"/>
                </a:ext>
                <a:ext uri="{FF2B5EF4-FFF2-40B4-BE49-F238E27FC236}">
                  <a16:creationId xmlns:a16="http://schemas.microsoft.com/office/drawing/2014/main" id="{00000000-0008-0000-1200-000048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3257" name="Button 73" hidden="1">
              <a:extLst>
                <a:ext uri="{63B3BB69-23CF-44E3-9099-C40C66FF867C}">
                  <a14:compatExt spid="_x0000_s93257"/>
                </a:ext>
                <a:ext uri="{FF2B5EF4-FFF2-40B4-BE49-F238E27FC236}">
                  <a16:creationId xmlns:a16="http://schemas.microsoft.com/office/drawing/2014/main" id="{00000000-0008-0000-1200-000049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3258" name="Button 74" hidden="1">
              <a:extLst>
                <a:ext uri="{63B3BB69-23CF-44E3-9099-C40C66FF867C}">
                  <a14:compatExt spid="_x0000_s93258"/>
                </a:ext>
                <a:ext uri="{FF2B5EF4-FFF2-40B4-BE49-F238E27FC236}">
                  <a16:creationId xmlns:a16="http://schemas.microsoft.com/office/drawing/2014/main" id="{00000000-0008-0000-1200-00004A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3259" name="Button 75" hidden="1">
              <a:extLst>
                <a:ext uri="{63B3BB69-23CF-44E3-9099-C40C66FF867C}">
                  <a14:compatExt spid="_x0000_s93259"/>
                </a:ext>
                <a:ext uri="{FF2B5EF4-FFF2-40B4-BE49-F238E27FC236}">
                  <a16:creationId xmlns:a16="http://schemas.microsoft.com/office/drawing/2014/main" id="{00000000-0008-0000-1200-00004B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3260" name="Button 76" hidden="1">
              <a:extLst>
                <a:ext uri="{63B3BB69-23CF-44E3-9099-C40C66FF867C}">
                  <a14:compatExt spid="_x0000_s93260"/>
                </a:ext>
                <a:ext uri="{FF2B5EF4-FFF2-40B4-BE49-F238E27FC236}">
                  <a16:creationId xmlns:a16="http://schemas.microsoft.com/office/drawing/2014/main" id="{00000000-0008-0000-1200-00004C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3261" name="Button 77" hidden="1">
              <a:extLst>
                <a:ext uri="{63B3BB69-23CF-44E3-9099-C40C66FF867C}">
                  <a14:compatExt spid="_x0000_s93261"/>
                </a:ext>
                <a:ext uri="{FF2B5EF4-FFF2-40B4-BE49-F238E27FC236}">
                  <a16:creationId xmlns:a16="http://schemas.microsoft.com/office/drawing/2014/main" id="{00000000-0008-0000-1200-00004D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3262" name="Button 78" hidden="1">
              <a:extLst>
                <a:ext uri="{63B3BB69-23CF-44E3-9099-C40C66FF867C}">
                  <a14:compatExt spid="_x0000_s93262"/>
                </a:ext>
                <a:ext uri="{FF2B5EF4-FFF2-40B4-BE49-F238E27FC236}">
                  <a16:creationId xmlns:a16="http://schemas.microsoft.com/office/drawing/2014/main" id="{00000000-0008-0000-1200-00004E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3263" name="Button 79" hidden="1">
              <a:extLst>
                <a:ext uri="{63B3BB69-23CF-44E3-9099-C40C66FF867C}">
                  <a14:compatExt spid="_x0000_s93263"/>
                </a:ext>
                <a:ext uri="{FF2B5EF4-FFF2-40B4-BE49-F238E27FC236}">
                  <a16:creationId xmlns:a16="http://schemas.microsoft.com/office/drawing/2014/main" id="{00000000-0008-0000-1200-00004F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3264" name="Button 80" hidden="1">
              <a:extLst>
                <a:ext uri="{63B3BB69-23CF-44E3-9099-C40C66FF867C}">
                  <a14:compatExt spid="_x0000_s93264"/>
                </a:ext>
                <a:ext uri="{FF2B5EF4-FFF2-40B4-BE49-F238E27FC236}">
                  <a16:creationId xmlns:a16="http://schemas.microsoft.com/office/drawing/2014/main" id="{00000000-0008-0000-1200-000050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3265" name="Button 81" hidden="1">
              <a:extLst>
                <a:ext uri="{63B3BB69-23CF-44E3-9099-C40C66FF867C}">
                  <a14:compatExt spid="_x0000_s93265"/>
                </a:ext>
                <a:ext uri="{FF2B5EF4-FFF2-40B4-BE49-F238E27FC236}">
                  <a16:creationId xmlns:a16="http://schemas.microsoft.com/office/drawing/2014/main" id="{00000000-0008-0000-1200-000051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3266" name="Button 82" hidden="1">
              <a:extLst>
                <a:ext uri="{63B3BB69-23CF-44E3-9099-C40C66FF867C}">
                  <a14:compatExt spid="_x0000_s93266"/>
                </a:ext>
                <a:ext uri="{FF2B5EF4-FFF2-40B4-BE49-F238E27FC236}">
                  <a16:creationId xmlns:a16="http://schemas.microsoft.com/office/drawing/2014/main" id="{00000000-0008-0000-1200-000052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3267" name="Button 83" hidden="1">
              <a:extLst>
                <a:ext uri="{63B3BB69-23CF-44E3-9099-C40C66FF867C}">
                  <a14:compatExt spid="_x0000_s93267"/>
                </a:ext>
                <a:ext uri="{FF2B5EF4-FFF2-40B4-BE49-F238E27FC236}">
                  <a16:creationId xmlns:a16="http://schemas.microsoft.com/office/drawing/2014/main" id="{00000000-0008-0000-1200-000053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3268" name="Button 84" hidden="1">
              <a:extLst>
                <a:ext uri="{63B3BB69-23CF-44E3-9099-C40C66FF867C}">
                  <a14:compatExt spid="_x0000_s93268"/>
                </a:ext>
                <a:ext uri="{FF2B5EF4-FFF2-40B4-BE49-F238E27FC236}">
                  <a16:creationId xmlns:a16="http://schemas.microsoft.com/office/drawing/2014/main" id="{00000000-0008-0000-1200-000054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3269" name="Button 85" hidden="1">
              <a:extLst>
                <a:ext uri="{63B3BB69-23CF-44E3-9099-C40C66FF867C}">
                  <a14:compatExt spid="_x0000_s93269"/>
                </a:ext>
                <a:ext uri="{FF2B5EF4-FFF2-40B4-BE49-F238E27FC236}">
                  <a16:creationId xmlns:a16="http://schemas.microsoft.com/office/drawing/2014/main" id="{00000000-0008-0000-1200-000055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3270" name="Button 86" hidden="1">
              <a:extLst>
                <a:ext uri="{63B3BB69-23CF-44E3-9099-C40C66FF867C}">
                  <a14:compatExt spid="_x0000_s93270"/>
                </a:ext>
                <a:ext uri="{FF2B5EF4-FFF2-40B4-BE49-F238E27FC236}">
                  <a16:creationId xmlns:a16="http://schemas.microsoft.com/office/drawing/2014/main" id="{00000000-0008-0000-1200-000056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3271" name="Button 87" hidden="1">
              <a:extLst>
                <a:ext uri="{63B3BB69-23CF-44E3-9099-C40C66FF867C}">
                  <a14:compatExt spid="_x0000_s93271"/>
                </a:ext>
                <a:ext uri="{FF2B5EF4-FFF2-40B4-BE49-F238E27FC236}">
                  <a16:creationId xmlns:a16="http://schemas.microsoft.com/office/drawing/2014/main" id="{00000000-0008-0000-1200-000057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3272" name="Button 88" hidden="1">
              <a:extLst>
                <a:ext uri="{63B3BB69-23CF-44E3-9099-C40C66FF867C}">
                  <a14:compatExt spid="_x0000_s93272"/>
                </a:ext>
                <a:ext uri="{FF2B5EF4-FFF2-40B4-BE49-F238E27FC236}">
                  <a16:creationId xmlns:a16="http://schemas.microsoft.com/office/drawing/2014/main" id="{00000000-0008-0000-1200-000058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3273" name="Button 89" hidden="1">
              <a:extLst>
                <a:ext uri="{63B3BB69-23CF-44E3-9099-C40C66FF867C}">
                  <a14:compatExt spid="_x0000_s93273"/>
                </a:ext>
                <a:ext uri="{FF2B5EF4-FFF2-40B4-BE49-F238E27FC236}">
                  <a16:creationId xmlns:a16="http://schemas.microsoft.com/office/drawing/2014/main" id="{00000000-0008-0000-1200-000059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3274" name="Button 90" hidden="1">
              <a:extLst>
                <a:ext uri="{63B3BB69-23CF-44E3-9099-C40C66FF867C}">
                  <a14:compatExt spid="_x0000_s93274"/>
                </a:ext>
                <a:ext uri="{FF2B5EF4-FFF2-40B4-BE49-F238E27FC236}">
                  <a16:creationId xmlns:a16="http://schemas.microsoft.com/office/drawing/2014/main" id="{00000000-0008-0000-1200-00005A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3275" name="Button 91" hidden="1">
              <a:extLst>
                <a:ext uri="{63B3BB69-23CF-44E3-9099-C40C66FF867C}">
                  <a14:compatExt spid="_x0000_s93275"/>
                </a:ext>
                <a:ext uri="{FF2B5EF4-FFF2-40B4-BE49-F238E27FC236}">
                  <a16:creationId xmlns:a16="http://schemas.microsoft.com/office/drawing/2014/main" id="{00000000-0008-0000-1200-00005B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3276" name="Button 92" hidden="1">
              <a:extLst>
                <a:ext uri="{63B3BB69-23CF-44E3-9099-C40C66FF867C}">
                  <a14:compatExt spid="_x0000_s93276"/>
                </a:ext>
                <a:ext uri="{FF2B5EF4-FFF2-40B4-BE49-F238E27FC236}">
                  <a16:creationId xmlns:a16="http://schemas.microsoft.com/office/drawing/2014/main" id="{00000000-0008-0000-1200-00005C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3277" name="Button 93" hidden="1">
              <a:extLst>
                <a:ext uri="{63B3BB69-23CF-44E3-9099-C40C66FF867C}">
                  <a14:compatExt spid="_x0000_s93277"/>
                </a:ext>
                <a:ext uri="{FF2B5EF4-FFF2-40B4-BE49-F238E27FC236}">
                  <a16:creationId xmlns:a16="http://schemas.microsoft.com/office/drawing/2014/main" id="{00000000-0008-0000-1200-00005D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3278" name="Button 94" hidden="1">
              <a:extLst>
                <a:ext uri="{63B3BB69-23CF-44E3-9099-C40C66FF867C}">
                  <a14:compatExt spid="_x0000_s93278"/>
                </a:ext>
                <a:ext uri="{FF2B5EF4-FFF2-40B4-BE49-F238E27FC236}">
                  <a16:creationId xmlns:a16="http://schemas.microsoft.com/office/drawing/2014/main" id="{00000000-0008-0000-1200-00005E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3279" name="Button 95" hidden="1">
              <a:extLst>
                <a:ext uri="{63B3BB69-23CF-44E3-9099-C40C66FF867C}">
                  <a14:compatExt spid="_x0000_s93279"/>
                </a:ext>
                <a:ext uri="{FF2B5EF4-FFF2-40B4-BE49-F238E27FC236}">
                  <a16:creationId xmlns:a16="http://schemas.microsoft.com/office/drawing/2014/main" id="{00000000-0008-0000-1200-00005F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3280" name="Button 96" hidden="1">
              <a:extLst>
                <a:ext uri="{63B3BB69-23CF-44E3-9099-C40C66FF867C}">
                  <a14:compatExt spid="_x0000_s93280"/>
                </a:ext>
                <a:ext uri="{FF2B5EF4-FFF2-40B4-BE49-F238E27FC236}">
                  <a16:creationId xmlns:a16="http://schemas.microsoft.com/office/drawing/2014/main" id="{00000000-0008-0000-1200-000060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3281" name="Button 97" hidden="1">
              <a:extLst>
                <a:ext uri="{63B3BB69-23CF-44E3-9099-C40C66FF867C}">
                  <a14:compatExt spid="_x0000_s93281"/>
                </a:ext>
                <a:ext uri="{FF2B5EF4-FFF2-40B4-BE49-F238E27FC236}">
                  <a16:creationId xmlns:a16="http://schemas.microsoft.com/office/drawing/2014/main" id="{00000000-0008-0000-1200-000061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3282" name="Button 98" hidden="1">
              <a:extLst>
                <a:ext uri="{63B3BB69-23CF-44E3-9099-C40C66FF867C}">
                  <a14:compatExt spid="_x0000_s93282"/>
                </a:ext>
                <a:ext uri="{FF2B5EF4-FFF2-40B4-BE49-F238E27FC236}">
                  <a16:creationId xmlns:a16="http://schemas.microsoft.com/office/drawing/2014/main" id="{00000000-0008-0000-1200-000062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3283" name="Button 99" hidden="1">
              <a:extLst>
                <a:ext uri="{63B3BB69-23CF-44E3-9099-C40C66FF867C}">
                  <a14:compatExt spid="_x0000_s93283"/>
                </a:ext>
                <a:ext uri="{FF2B5EF4-FFF2-40B4-BE49-F238E27FC236}">
                  <a16:creationId xmlns:a16="http://schemas.microsoft.com/office/drawing/2014/main" id="{00000000-0008-0000-1200-000063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3284" name="Button 100" hidden="1">
              <a:extLst>
                <a:ext uri="{63B3BB69-23CF-44E3-9099-C40C66FF867C}">
                  <a14:compatExt spid="_x0000_s93284"/>
                </a:ext>
                <a:ext uri="{FF2B5EF4-FFF2-40B4-BE49-F238E27FC236}">
                  <a16:creationId xmlns:a16="http://schemas.microsoft.com/office/drawing/2014/main" id="{00000000-0008-0000-1200-000064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3285" name="Button 101" hidden="1">
              <a:extLst>
                <a:ext uri="{63B3BB69-23CF-44E3-9099-C40C66FF867C}">
                  <a14:compatExt spid="_x0000_s93285"/>
                </a:ext>
                <a:ext uri="{FF2B5EF4-FFF2-40B4-BE49-F238E27FC236}">
                  <a16:creationId xmlns:a16="http://schemas.microsoft.com/office/drawing/2014/main" id="{00000000-0008-0000-1200-000065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3286" name="Button 102" hidden="1">
              <a:extLst>
                <a:ext uri="{63B3BB69-23CF-44E3-9099-C40C66FF867C}">
                  <a14:compatExt spid="_x0000_s93286"/>
                </a:ext>
                <a:ext uri="{FF2B5EF4-FFF2-40B4-BE49-F238E27FC236}">
                  <a16:creationId xmlns:a16="http://schemas.microsoft.com/office/drawing/2014/main" id="{00000000-0008-0000-1200-000066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3287" name="Button 103" hidden="1">
              <a:extLst>
                <a:ext uri="{63B3BB69-23CF-44E3-9099-C40C66FF867C}">
                  <a14:compatExt spid="_x0000_s93287"/>
                </a:ext>
                <a:ext uri="{FF2B5EF4-FFF2-40B4-BE49-F238E27FC236}">
                  <a16:creationId xmlns:a16="http://schemas.microsoft.com/office/drawing/2014/main" id="{00000000-0008-0000-1200-000067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3288" name="Button 104" hidden="1">
              <a:extLst>
                <a:ext uri="{63B3BB69-23CF-44E3-9099-C40C66FF867C}">
                  <a14:compatExt spid="_x0000_s93288"/>
                </a:ext>
                <a:ext uri="{FF2B5EF4-FFF2-40B4-BE49-F238E27FC236}">
                  <a16:creationId xmlns:a16="http://schemas.microsoft.com/office/drawing/2014/main" id="{00000000-0008-0000-1200-000068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3289" name="Button 105" hidden="1">
              <a:extLst>
                <a:ext uri="{63B3BB69-23CF-44E3-9099-C40C66FF867C}">
                  <a14:compatExt spid="_x0000_s93289"/>
                </a:ext>
                <a:ext uri="{FF2B5EF4-FFF2-40B4-BE49-F238E27FC236}">
                  <a16:creationId xmlns:a16="http://schemas.microsoft.com/office/drawing/2014/main" id="{00000000-0008-0000-1200-000069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3290" name="Button 106" hidden="1">
              <a:extLst>
                <a:ext uri="{63B3BB69-23CF-44E3-9099-C40C66FF867C}">
                  <a14:compatExt spid="_x0000_s93290"/>
                </a:ext>
                <a:ext uri="{FF2B5EF4-FFF2-40B4-BE49-F238E27FC236}">
                  <a16:creationId xmlns:a16="http://schemas.microsoft.com/office/drawing/2014/main" id="{00000000-0008-0000-1200-00006A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3291" name="Button 107" hidden="1">
              <a:extLst>
                <a:ext uri="{63B3BB69-23CF-44E3-9099-C40C66FF867C}">
                  <a14:compatExt spid="_x0000_s93291"/>
                </a:ext>
                <a:ext uri="{FF2B5EF4-FFF2-40B4-BE49-F238E27FC236}">
                  <a16:creationId xmlns:a16="http://schemas.microsoft.com/office/drawing/2014/main" id="{00000000-0008-0000-1200-00006B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3292" name="Button 108" hidden="1">
              <a:extLst>
                <a:ext uri="{63B3BB69-23CF-44E3-9099-C40C66FF867C}">
                  <a14:compatExt spid="_x0000_s93292"/>
                </a:ext>
                <a:ext uri="{FF2B5EF4-FFF2-40B4-BE49-F238E27FC236}">
                  <a16:creationId xmlns:a16="http://schemas.microsoft.com/office/drawing/2014/main" id="{00000000-0008-0000-1200-00006C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3293" name="Button 109" hidden="1">
              <a:extLst>
                <a:ext uri="{63B3BB69-23CF-44E3-9099-C40C66FF867C}">
                  <a14:compatExt spid="_x0000_s93293"/>
                </a:ext>
                <a:ext uri="{FF2B5EF4-FFF2-40B4-BE49-F238E27FC236}">
                  <a16:creationId xmlns:a16="http://schemas.microsoft.com/office/drawing/2014/main" id="{00000000-0008-0000-1200-00006D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3294" name="Button 110" hidden="1">
              <a:extLst>
                <a:ext uri="{63B3BB69-23CF-44E3-9099-C40C66FF867C}">
                  <a14:compatExt spid="_x0000_s93294"/>
                </a:ext>
                <a:ext uri="{FF2B5EF4-FFF2-40B4-BE49-F238E27FC236}">
                  <a16:creationId xmlns:a16="http://schemas.microsoft.com/office/drawing/2014/main" id="{00000000-0008-0000-1200-00006E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3295" name="Button 111" hidden="1">
              <a:extLst>
                <a:ext uri="{63B3BB69-23CF-44E3-9099-C40C66FF867C}">
                  <a14:compatExt spid="_x0000_s93295"/>
                </a:ext>
                <a:ext uri="{FF2B5EF4-FFF2-40B4-BE49-F238E27FC236}">
                  <a16:creationId xmlns:a16="http://schemas.microsoft.com/office/drawing/2014/main" id="{00000000-0008-0000-1200-00006F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3296" name="Button 112" hidden="1">
              <a:extLst>
                <a:ext uri="{63B3BB69-23CF-44E3-9099-C40C66FF867C}">
                  <a14:compatExt spid="_x0000_s93296"/>
                </a:ext>
                <a:ext uri="{FF2B5EF4-FFF2-40B4-BE49-F238E27FC236}">
                  <a16:creationId xmlns:a16="http://schemas.microsoft.com/office/drawing/2014/main" id="{00000000-0008-0000-1200-000070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3297" name="Button 113" hidden="1">
              <a:extLst>
                <a:ext uri="{63B3BB69-23CF-44E3-9099-C40C66FF867C}">
                  <a14:compatExt spid="_x0000_s93297"/>
                </a:ext>
                <a:ext uri="{FF2B5EF4-FFF2-40B4-BE49-F238E27FC236}">
                  <a16:creationId xmlns:a16="http://schemas.microsoft.com/office/drawing/2014/main" id="{00000000-0008-0000-1200-000071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3298" name="Button 114" hidden="1">
              <a:extLst>
                <a:ext uri="{63B3BB69-23CF-44E3-9099-C40C66FF867C}">
                  <a14:compatExt spid="_x0000_s93298"/>
                </a:ext>
                <a:ext uri="{FF2B5EF4-FFF2-40B4-BE49-F238E27FC236}">
                  <a16:creationId xmlns:a16="http://schemas.microsoft.com/office/drawing/2014/main" id="{00000000-0008-0000-1200-000072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3299" name="Button 115" hidden="1">
              <a:extLst>
                <a:ext uri="{63B3BB69-23CF-44E3-9099-C40C66FF867C}">
                  <a14:compatExt spid="_x0000_s93299"/>
                </a:ext>
                <a:ext uri="{FF2B5EF4-FFF2-40B4-BE49-F238E27FC236}">
                  <a16:creationId xmlns:a16="http://schemas.microsoft.com/office/drawing/2014/main" id="{00000000-0008-0000-1200-000073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3300" name="Button 116" hidden="1">
              <a:extLst>
                <a:ext uri="{63B3BB69-23CF-44E3-9099-C40C66FF867C}">
                  <a14:compatExt spid="_x0000_s93300"/>
                </a:ext>
                <a:ext uri="{FF2B5EF4-FFF2-40B4-BE49-F238E27FC236}">
                  <a16:creationId xmlns:a16="http://schemas.microsoft.com/office/drawing/2014/main" id="{00000000-0008-0000-1200-000074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3301" name="Button 117" hidden="1">
              <a:extLst>
                <a:ext uri="{63B3BB69-23CF-44E3-9099-C40C66FF867C}">
                  <a14:compatExt spid="_x0000_s93301"/>
                </a:ext>
                <a:ext uri="{FF2B5EF4-FFF2-40B4-BE49-F238E27FC236}">
                  <a16:creationId xmlns:a16="http://schemas.microsoft.com/office/drawing/2014/main" id="{00000000-0008-0000-1200-000075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3302" name="Button 118" hidden="1">
              <a:extLst>
                <a:ext uri="{63B3BB69-23CF-44E3-9099-C40C66FF867C}">
                  <a14:compatExt spid="_x0000_s93302"/>
                </a:ext>
                <a:ext uri="{FF2B5EF4-FFF2-40B4-BE49-F238E27FC236}">
                  <a16:creationId xmlns:a16="http://schemas.microsoft.com/office/drawing/2014/main" id="{00000000-0008-0000-1200-000076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3303" name="Button 119" hidden="1">
              <a:extLst>
                <a:ext uri="{63B3BB69-23CF-44E3-9099-C40C66FF867C}">
                  <a14:compatExt spid="_x0000_s93303"/>
                </a:ext>
                <a:ext uri="{FF2B5EF4-FFF2-40B4-BE49-F238E27FC236}">
                  <a16:creationId xmlns:a16="http://schemas.microsoft.com/office/drawing/2014/main" id="{00000000-0008-0000-1200-000077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3304" name="Button 120" hidden="1">
              <a:extLst>
                <a:ext uri="{63B3BB69-23CF-44E3-9099-C40C66FF867C}">
                  <a14:compatExt spid="_x0000_s93304"/>
                </a:ext>
                <a:ext uri="{FF2B5EF4-FFF2-40B4-BE49-F238E27FC236}">
                  <a16:creationId xmlns:a16="http://schemas.microsoft.com/office/drawing/2014/main" id="{00000000-0008-0000-1200-000078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3305" name="Button 121" hidden="1">
              <a:extLst>
                <a:ext uri="{63B3BB69-23CF-44E3-9099-C40C66FF867C}">
                  <a14:compatExt spid="_x0000_s93305"/>
                </a:ext>
                <a:ext uri="{FF2B5EF4-FFF2-40B4-BE49-F238E27FC236}">
                  <a16:creationId xmlns:a16="http://schemas.microsoft.com/office/drawing/2014/main" id="{00000000-0008-0000-1200-000079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3306" name="Button 122" hidden="1">
              <a:extLst>
                <a:ext uri="{63B3BB69-23CF-44E3-9099-C40C66FF867C}">
                  <a14:compatExt spid="_x0000_s93306"/>
                </a:ext>
                <a:ext uri="{FF2B5EF4-FFF2-40B4-BE49-F238E27FC236}">
                  <a16:creationId xmlns:a16="http://schemas.microsoft.com/office/drawing/2014/main" id="{00000000-0008-0000-1200-00007A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3307" name="Button 123" hidden="1">
              <a:extLst>
                <a:ext uri="{63B3BB69-23CF-44E3-9099-C40C66FF867C}">
                  <a14:compatExt spid="_x0000_s93307"/>
                </a:ext>
                <a:ext uri="{FF2B5EF4-FFF2-40B4-BE49-F238E27FC236}">
                  <a16:creationId xmlns:a16="http://schemas.microsoft.com/office/drawing/2014/main" id="{00000000-0008-0000-1200-00007B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3308" name="Button 124" hidden="1">
              <a:extLst>
                <a:ext uri="{63B3BB69-23CF-44E3-9099-C40C66FF867C}">
                  <a14:compatExt spid="_x0000_s93308"/>
                </a:ext>
                <a:ext uri="{FF2B5EF4-FFF2-40B4-BE49-F238E27FC236}">
                  <a16:creationId xmlns:a16="http://schemas.microsoft.com/office/drawing/2014/main" id="{00000000-0008-0000-1200-00007C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93309" name="Button 125" hidden="1">
              <a:extLst>
                <a:ext uri="{63B3BB69-23CF-44E3-9099-C40C66FF867C}">
                  <a14:compatExt spid="_x0000_s93309"/>
                </a:ext>
                <a:ext uri="{FF2B5EF4-FFF2-40B4-BE49-F238E27FC236}">
                  <a16:creationId xmlns:a16="http://schemas.microsoft.com/office/drawing/2014/main" id="{00000000-0008-0000-1200-00007D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310" name="Button 126" hidden="1">
              <a:extLst>
                <a:ext uri="{63B3BB69-23CF-44E3-9099-C40C66FF867C}">
                  <a14:compatExt spid="_x0000_s93310"/>
                </a:ext>
                <a:ext uri="{FF2B5EF4-FFF2-40B4-BE49-F238E27FC236}">
                  <a16:creationId xmlns:a16="http://schemas.microsoft.com/office/drawing/2014/main" id="{00000000-0008-0000-1200-00007E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311" name="Button 127" hidden="1">
              <a:extLst>
                <a:ext uri="{63B3BB69-23CF-44E3-9099-C40C66FF867C}">
                  <a14:compatExt spid="_x0000_s93311"/>
                </a:ext>
                <a:ext uri="{FF2B5EF4-FFF2-40B4-BE49-F238E27FC236}">
                  <a16:creationId xmlns:a16="http://schemas.microsoft.com/office/drawing/2014/main" id="{00000000-0008-0000-1200-00007F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312" name="Button 128" hidden="1">
              <a:extLst>
                <a:ext uri="{63B3BB69-23CF-44E3-9099-C40C66FF867C}">
                  <a14:compatExt spid="_x0000_s93312"/>
                </a:ext>
                <a:ext uri="{FF2B5EF4-FFF2-40B4-BE49-F238E27FC236}">
                  <a16:creationId xmlns:a16="http://schemas.microsoft.com/office/drawing/2014/main" id="{00000000-0008-0000-1200-000080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313" name="Button 129" hidden="1">
              <a:extLst>
                <a:ext uri="{63B3BB69-23CF-44E3-9099-C40C66FF867C}">
                  <a14:compatExt spid="_x0000_s93313"/>
                </a:ext>
                <a:ext uri="{FF2B5EF4-FFF2-40B4-BE49-F238E27FC236}">
                  <a16:creationId xmlns:a16="http://schemas.microsoft.com/office/drawing/2014/main" id="{00000000-0008-0000-1200-000081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3314" name="Button 130" hidden="1">
              <a:extLst>
                <a:ext uri="{63B3BB69-23CF-44E3-9099-C40C66FF867C}">
                  <a14:compatExt spid="_x0000_s93314"/>
                </a:ext>
                <a:ext uri="{FF2B5EF4-FFF2-40B4-BE49-F238E27FC236}">
                  <a16:creationId xmlns:a16="http://schemas.microsoft.com/office/drawing/2014/main" id="{00000000-0008-0000-1200-000082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3315" name="Button 131" hidden="1">
              <a:extLst>
                <a:ext uri="{63B3BB69-23CF-44E3-9099-C40C66FF867C}">
                  <a14:compatExt spid="_x0000_s93315"/>
                </a:ext>
                <a:ext uri="{FF2B5EF4-FFF2-40B4-BE49-F238E27FC236}">
                  <a16:creationId xmlns:a16="http://schemas.microsoft.com/office/drawing/2014/main" id="{00000000-0008-0000-1200-000083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3316" name="Button 132" hidden="1">
              <a:extLst>
                <a:ext uri="{63B3BB69-23CF-44E3-9099-C40C66FF867C}">
                  <a14:compatExt spid="_x0000_s93316"/>
                </a:ext>
                <a:ext uri="{FF2B5EF4-FFF2-40B4-BE49-F238E27FC236}">
                  <a16:creationId xmlns:a16="http://schemas.microsoft.com/office/drawing/2014/main" id="{00000000-0008-0000-1200-000084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3317" name="Button 133" hidden="1">
              <a:extLst>
                <a:ext uri="{63B3BB69-23CF-44E3-9099-C40C66FF867C}">
                  <a14:compatExt spid="_x0000_s93317"/>
                </a:ext>
                <a:ext uri="{FF2B5EF4-FFF2-40B4-BE49-F238E27FC236}">
                  <a16:creationId xmlns:a16="http://schemas.microsoft.com/office/drawing/2014/main" id="{00000000-0008-0000-1200-000085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3318" name="Button 134" hidden="1">
              <a:extLst>
                <a:ext uri="{63B3BB69-23CF-44E3-9099-C40C66FF867C}">
                  <a14:compatExt spid="_x0000_s93318"/>
                </a:ext>
                <a:ext uri="{FF2B5EF4-FFF2-40B4-BE49-F238E27FC236}">
                  <a16:creationId xmlns:a16="http://schemas.microsoft.com/office/drawing/2014/main" id="{00000000-0008-0000-1200-000086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3319" name="Button 135" hidden="1">
              <a:extLst>
                <a:ext uri="{63B3BB69-23CF-44E3-9099-C40C66FF867C}">
                  <a14:compatExt spid="_x0000_s93319"/>
                </a:ext>
                <a:ext uri="{FF2B5EF4-FFF2-40B4-BE49-F238E27FC236}">
                  <a16:creationId xmlns:a16="http://schemas.microsoft.com/office/drawing/2014/main" id="{00000000-0008-0000-1200-000087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3320" name="Button 136" hidden="1">
              <a:extLst>
                <a:ext uri="{63B3BB69-23CF-44E3-9099-C40C66FF867C}">
                  <a14:compatExt spid="_x0000_s93320"/>
                </a:ext>
                <a:ext uri="{FF2B5EF4-FFF2-40B4-BE49-F238E27FC236}">
                  <a16:creationId xmlns:a16="http://schemas.microsoft.com/office/drawing/2014/main" id="{00000000-0008-0000-1200-000088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3321" name="Button 137" hidden="1">
              <a:extLst>
                <a:ext uri="{63B3BB69-23CF-44E3-9099-C40C66FF867C}">
                  <a14:compatExt spid="_x0000_s93321"/>
                </a:ext>
                <a:ext uri="{FF2B5EF4-FFF2-40B4-BE49-F238E27FC236}">
                  <a16:creationId xmlns:a16="http://schemas.microsoft.com/office/drawing/2014/main" id="{00000000-0008-0000-1200-000089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3322" name="Button 138" hidden="1">
              <a:extLst>
                <a:ext uri="{63B3BB69-23CF-44E3-9099-C40C66FF867C}">
                  <a14:compatExt spid="_x0000_s93322"/>
                </a:ext>
                <a:ext uri="{FF2B5EF4-FFF2-40B4-BE49-F238E27FC236}">
                  <a16:creationId xmlns:a16="http://schemas.microsoft.com/office/drawing/2014/main" id="{00000000-0008-0000-1200-00008A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3323" name="Button 139" hidden="1">
              <a:extLst>
                <a:ext uri="{63B3BB69-23CF-44E3-9099-C40C66FF867C}">
                  <a14:compatExt spid="_x0000_s93323"/>
                </a:ext>
                <a:ext uri="{FF2B5EF4-FFF2-40B4-BE49-F238E27FC236}">
                  <a16:creationId xmlns:a16="http://schemas.microsoft.com/office/drawing/2014/main" id="{00000000-0008-0000-1200-00008B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3324" name="Button 140" hidden="1">
              <a:extLst>
                <a:ext uri="{63B3BB69-23CF-44E3-9099-C40C66FF867C}">
                  <a14:compatExt spid="_x0000_s93324"/>
                </a:ext>
                <a:ext uri="{FF2B5EF4-FFF2-40B4-BE49-F238E27FC236}">
                  <a16:creationId xmlns:a16="http://schemas.microsoft.com/office/drawing/2014/main" id="{00000000-0008-0000-1200-00008C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3325" name="Button 141" hidden="1">
              <a:extLst>
                <a:ext uri="{63B3BB69-23CF-44E3-9099-C40C66FF867C}">
                  <a14:compatExt spid="_x0000_s93325"/>
                </a:ext>
                <a:ext uri="{FF2B5EF4-FFF2-40B4-BE49-F238E27FC236}">
                  <a16:creationId xmlns:a16="http://schemas.microsoft.com/office/drawing/2014/main" id="{00000000-0008-0000-1200-00008D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3326" name="Button 142" hidden="1">
              <a:extLst>
                <a:ext uri="{63B3BB69-23CF-44E3-9099-C40C66FF867C}">
                  <a14:compatExt spid="_x0000_s93326"/>
                </a:ext>
                <a:ext uri="{FF2B5EF4-FFF2-40B4-BE49-F238E27FC236}">
                  <a16:creationId xmlns:a16="http://schemas.microsoft.com/office/drawing/2014/main" id="{00000000-0008-0000-1200-00008E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3327" name="Button 143" hidden="1">
              <a:extLst>
                <a:ext uri="{63B3BB69-23CF-44E3-9099-C40C66FF867C}">
                  <a14:compatExt spid="_x0000_s93327"/>
                </a:ext>
                <a:ext uri="{FF2B5EF4-FFF2-40B4-BE49-F238E27FC236}">
                  <a16:creationId xmlns:a16="http://schemas.microsoft.com/office/drawing/2014/main" id="{00000000-0008-0000-1200-00008F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3328" name="Button 144" hidden="1">
              <a:extLst>
                <a:ext uri="{63B3BB69-23CF-44E3-9099-C40C66FF867C}">
                  <a14:compatExt spid="_x0000_s93328"/>
                </a:ext>
                <a:ext uri="{FF2B5EF4-FFF2-40B4-BE49-F238E27FC236}">
                  <a16:creationId xmlns:a16="http://schemas.microsoft.com/office/drawing/2014/main" id="{00000000-0008-0000-1200-000090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3329" name="Button 145" hidden="1">
              <a:extLst>
                <a:ext uri="{63B3BB69-23CF-44E3-9099-C40C66FF867C}">
                  <a14:compatExt spid="_x0000_s93329"/>
                </a:ext>
                <a:ext uri="{FF2B5EF4-FFF2-40B4-BE49-F238E27FC236}">
                  <a16:creationId xmlns:a16="http://schemas.microsoft.com/office/drawing/2014/main" id="{00000000-0008-0000-1200-000091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3330" name="Button 146" hidden="1">
              <a:extLst>
                <a:ext uri="{63B3BB69-23CF-44E3-9099-C40C66FF867C}">
                  <a14:compatExt spid="_x0000_s93330"/>
                </a:ext>
                <a:ext uri="{FF2B5EF4-FFF2-40B4-BE49-F238E27FC236}">
                  <a16:creationId xmlns:a16="http://schemas.microsoft.com/office/drawing/2014/main" id="{00000000-0008-0000-1200-000092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3331" name="Button 147" hidden="1">
              <a:extLst>
                <a:ext uri="{63B3BB69-23CF-44E3-9099-C40C66FF867C}">
                  <a14:compatExt spid="_x0000_s93331"/>
                </a:ext>
                <a:ext uri="{FF2B5EF4-FFF2-40B4-BE49-F238E27FC236}">
                  <a16:creationId xmlns:a16="http://schemas.microsoft.com/office/drawing/2014/main" id="{00000000-0008-0000-1200-000093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3332" name="Button 148" hidden="1">
              <a:extLst>
                <a:ext uri="{63B3BB69-23CF-44E3-9099-C40C66FF867C}">
                  <a14:compatExt spid="_x0000_s93332"/>
                </a:ext>
                <a:ext uri="{FF2B5EF4-FFF2-40B4-BE49-F238E27FC236}">
                  <a16:creationId xmlns:a16="http://schemas.microsoft.com/office/drawing/2014/main" id="{00000000-0008-0000-1200-000094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3333" name="Button 149" hidden="1">
              <a:extLst>
                <a:ext uri="{63B3BB69-23CF-44E3-9099-C40C66FF867C}">
                  <a14:compatExt spid="_x0000_s93333"/>
                </a:ext>
                <a:ext uri="{FF2B5EF4-FFF2-40B4-BE49-F238E27FC236}">
                  <a16:creationId xmlns:a16="http://schemas.microsoft.com/office/drawing/2014/main" id="{00000000-0008-0000-1200-000095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3334" name="Button 150" hidden="1">
              <a:extLst>
                <a:ext uri="{63B3BB69-23CF-44E3-9099-C40C66FF867C}">
                  <a14:compatExt spid="_x0000_s93334"/>
                </a:ext>
                <a:ext uri="{FF2B5EF4-FFF2-40B4-BE49-F238E27FC236}">
                  <a16:creationId xmlns:a16="http://schemas.microsoft.com/office/drawing/2014/main" id="{00000000-0008-0000-1200-000096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3335" name="Button 151" hidden="1">
              <a:extLst>
                <a:ext uri="{63B3BB69-23CF-44E3-9099-C40C66FF867C}">
                  <a14:compatExt spid="_x0000_s93335"/>
                </a:ext>
                <a:ext uri="{FF2B5EF4-FFF2-40B4-BE49-F238E27FC236}">
                  <a16:creationId xmlns:a16="http://schemas.microsoft.com/office/drawing/2014/main" id="{00000000-0008-0000-1200-000097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3336" name="Button 152" hidden="1">
              <a:extLst>
                <a:ext uri="{63B3BB69-23CF-44E3-9099-C40C66FF867C}">
                  <a14:compatExt spid="_x0000_s93336"/>
                </a:ext>
                <a:ext uri="{FF2B5EF4-FFF2-40B4-BE49-F238E27FC236}">
                  <a16:creationId xmlns:a16="http://schemas.microsoft.com/office/drawing/2014/main" id="{00000000-0008-0000-1200-000098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3337" name="Button 153" hidden="1">
              <a:extLst>
                <a:ext uri="{63B3BB69-23CF-44E3-9099-C40C66FF867C}">
                  <a14:compatExt spid="_x0000_s93337"/>
                </a:ext>
                <a:ext uri="{FF2B5EF4-FFF2-40B4-BE49-F238E27FC236}">
                  <a16:creationId xmlns:a16="http://schemas.microsoft.com/office/drawing/2014/main" id="{00000000-0008-0000-1200-000099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3338" name="Button 154" hidden="1">
              <a:extLst>
                <a:ext uri="{63B3BB69-23CF-44E3-9099-C40C66FF867C}">
                  <a14:compatExt spid="_x0000_s93338"/>
                </a:ext>
                <a:ext uri="{FF2B5EF4-FFF2-40B4-BE49-F238E27FC236}">
                  <a16:creationId xmlns:a16="http://schemas.microsoft.com/office/drawing/2014/main" id="{00000000-0008-0000-1200-00009A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3339" name="Button 155" hidden="1">
              <a:extLst>
                <a:ext uri="{63B3BB69-23CF-44E3-9099-C40C66FF867C}">
                  <a14:compatExt spid="_x0000_s93339"/>
                </a:ext>
                <a:ext uri="{FF2B5EF4-FFF2-40B4-BE49-F238E27FC236}">
                  <a16:creationId xmlns:a16="http://schemas.microsoft.com/office/drawing/2014/main" id="{00000000-0008-0000-1200-00009B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3340" name="Button 156" hidden="1">
              <a:extLst>
                <a:ext uri="{63B3BB69-23CF-44E3-9099-C40C66FF867C}">
                  <a14:compatExt spid="_x0000_s93340"/>
                </a:ext>
                <a:ext uri="{FF2B5EF4-FFF2-40B4-BE49-F238E27FC236}">
                  <a16:creationId xmlns:a16="http://schemas.microsoft.com/office/drawing/2014/main" id="{00000000-0008-0000-1200-00009C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3341" name="Button 157" hidden="1">
              <a:extLst>
                <a:ext uri="{63B3BB69-23CF-44E3-9099-C40C66FF867C}">
                  <a14:compatExt spid="_x0000_s93341"/>
                </a:ext>
                <a:ext uri="{FF2B5EF4-FFF2-40B4-BE49-F238E27FC236}">
                  <a16:creationId xmlns:a16="http://schemas.microsoft.com/office/drawing/2014/main" id="{00000000-0008-0000-1200-00009D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3342" name="Button 158" hidden="1">
              <a:extLst>
                <a:ext uri="{63B3BB69-23CF-44E3-9099-C40C66FF867C}">
                  <a14:compatExt spid="_x0000_s93342"/>
                </a:ext>
                <a:ext uri="{FF2B5EF4-FFF2-40B4-BE49-F238E27FC236}">
                  <a16:creationId xmlns:a16="http://schemas.microsoft.com/office/drawing/2014/main" id="{00000000-0008-0000-1200-00009E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3343" name="Button 159" hidden="1">
              <a:extLst>
                <a:ext uri="{63B3BB69-23CF-44E3-9099-C40C66FF867C}">
                  <a14:compatExt spid="_x0000_s93343"/>
                </a:ext>
                <a:ext uri="{FF2B5EF4-FFF2-40B4-BE49-F238E27FC236}">
                  <a16:creationId xmlns:a16="http://schemas.microsoft.com/office/drawing/2014/main" id="{00000000-0008-0000-1200-00009F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3344" name="Button 160" hidden="1">
              <a:extLst>
                <a:ext uri="{63B3BB69-23CF-44E3-9099-C40C66FF867C}">
                  <a14:compatExt spid="_x0000_s93344"/>
                </a:ext>
                <a:ext uri="{FF2B5EF4-FFF2-40B4-BE49-F238E27FC236}">
                  <a16:creationId xmlns:a16="http://schemas.microsoft.com/office/drawing/2014/main" id="{00000000-0008-0000-1200-0000A0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3345" name="Button 161" hidden="1">
              <a:extLst>
                <a:ext uri="{63B3BB69-23CF-44E3-9099-C40C66FF867C}">
                  <a14:compatExt spid="_x0000_s93345"/>
                </a:ext>
                <a:ext uri="{FF2B5EF4-FFF2-40B4-BE49-F238E27FC236}">
                  <a16:creationId xmlns:a16="http://schemas.microsoft.com/office/drawing/2014/main" id="{00000000-0008-0000-1200-0000A1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3346" name="Button 162" hidden="1">
              <a:extLst>
                <a:ext uri="{63B3BB69-23CF-44E3-9099-C40C66FF867C}">
                  <a14:compatExt spid="_x0000_s93346"/>
                </a:ext>
                <a:ext uri="{FF2B5EF4-FFF2-40B4-BE49-F238E27FC236}">
                  <a16:creationId xmlns:a16="http://schemas.microsoft.com/office/drawing/2014/main" id="{00000000-0008-0000-1200-0000A2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3347" name="Button 163" hidden="1">
              <a:extLst>
                <a:ext uri="{63B3BB69-23CF-44E3-9099-C40C66FF867C}">
                  <a14:compatExt spid="_x0000_s93347"/>
                </a:ext>
                <a:ext uri="{FF2B5EF4-FFF2-40B4-BE49-F238E27FC236}">
                  <a16:creationId xmlns:a16="http://schemas.microsoft.com/office/drawing/2014/main" id="{00000000-0008-0000-1200-0000A3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3348" name="Button 164" hidden="1">
              <a:extLst>
                <a:ext uri="{63B3BB69-23CF-44E3-9099-C40C66FF867C}">
                  <a14:compatExt spid="_x0000_s93348"/>
                </a:ext>
                <a:ext uri="{FF2B5EF4-FFF2-40B4-BE49-F238E27FC236}">
                  <a16:creationId xmlns:a16="http://schemas.microsoft.com/office/drawing/2014/main" id="{00000000-0008-0000-1200-0000A4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3349" name="Button 165" hidden="1">
              <a:extLst>
                <a:ext uri="{63B3BB69-23CF-44E3-9099-C40C66FF867C}">
                  <a14:compatExt spid="_x0000_s93349"/>
                </a:ext>
                <a:ext uri="{FF2B5EF4-FFF2-40B4-BE49-F238E27FC236}">
                  <a16:creationId xmlns:a16="http://schemas.microsoft.com/office/drawing/2014/main" id="{00000000-0008-0000-1200-0000A5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3350" name="Button 166" hidden="1">
              <a:extLst>
                <a:ext uri="{63B3BB69-23CF-44E3-9099-C40C66FF867C}">
                  <a14:compatExt spid="_x0000_s93350"/>
                </a:ext>
                <a:ext uri="{FF2B5EF4-FFF2-40B4-BE49-F238E27FC236}">
                  <a16:creationId xmlns:a16="http://schemas.microsoft.com/office/drawing/2014/main" id="{00000000-0008-0000-1200-0000A6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3351" name="Button 167" hidden="1">
              <a:extLst>
                <a:ext uri="{63B3BB69-23CF-44E3-9099-C40C66FF867C}">
                  <a14:compatExt spid="_x0000_s93351"/>
                </a:ext>
                <a:ext uri="{FF2B5EF4-FFF2-40B4-BE49-F238E27FC236}">
                  <a16:creationId xmlns:a16="http://schemas.microsoft.com/office/drawing/2014/main" id="{00000000-0008-0000-1200-0000A7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3352" name="Button 168" hidden="1">
              <a:extLst>
                <a:ext uri="{63B3BB69-23CF-44E3-9099-C40C66FF867C}">
                  <a14:compatExt spid="_x0000_s93352"/>
                </a:ext>
                <a:ext uri="{FF2B5EF4-FFF2-40B4-BE49-F238E27FC236}">
                  <a16:creationId xmlns:a16="http://schemas.microsoft.com/office/drawing/2014/main" id="{00000000-0008-0000-1200-0000A8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3353" name="Button 169" hidden="1">
              <a:extLst>
                <a:ext uri="{63B3BB69-23CF-44E3-9099-C40C66FF867C}">
                  <a14:compatExt spid="_x0000_s93353"/>
                </a:ext>
                <a:ext uri="{FF2B5EF4-FFF2-40B4-BE49-F238E27FC236}">
                  <a16:creationId xmlns:a16="http://schemas.microsoft.com/office/drawing/2014/main" id="{00000000-0008-0000-1200-0000A9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3354" name="Button 170" hidden="1">
              <a:extLst>
                <a:ext uri="{63B3BB69-23CF-44E3-9099-C40C66FF867C}">
                  <a14:compatExt spid="_x0000_s93354"/>
                </a:ext>
                <a:ext uri="{FF2B5EF4-FFF2-40B4-BE49-F238E27FC236}">
                  <a16:creationId xmlns:a16="http://schemas.microsoft.com/office/drawing/2014/main" id="{00000000-0008-0000-1200-0000AA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3355" name="Button 171" hidden="1">
              <a:extLst>
                <a:ext uri="{63B3BB69-23CF-44E3-9099-C40C66FF867C}">
                  <a14:compatExt spid="_x0000_s93355"/>
                </a:ext>
                <a:ext uri="{FF2B5EF4-FFF2-40B4-BE49-F238E27FC236}">
                  <a16:creationId xmlns:a16="http://schemas.microsoft.com/office/drawing/2014/main" id="{00000000-0008-0000-1200-0000AB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3356" name="Button 172" hidden="1">
              <a:extLst>
                <a:ext uri="{63B3BB69-23CF-44E3-9099-C40C66FF867C}">
                  <a14:compatExt spid="_x0000_s93356"/>
                </a:ext>
                <a:ext uri="{FF2B5EF4-FFF2-40B4-BE49-F238E27FC236}">
                  <a16:creationId xmlns:a16="http://schemas.microsoft.com/office/drawing/2014/main" id="{00000000-0008-0000-1200-0000AC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3357" name="Button 173" hidden="1">
              <a:extLst>
                <a:ext uri="{63B3BB69-23CF-44E3-9099-C40C66FF867C}">
                  <a14:compatExt spid="_x0000_s93357"/>
                </a:ext>
                <a:ext uri="{FF2B5EF4-FFF2-40B4-BE49-F238E27FC236}">
                  <a16:creationId xmlns:a16="http://schemas.microsoft.com/office/drawing/2014/main" id="{00000000-0008-0000-1200-0000AD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3358" name="Button 174" hidden="1">
              <a:extLst>
                <a:ext uri="{63B3BB69-23CF-44E3-9099-C40C66FF867C}">
                  <a14:compatExt spid="_x0000_s93358"/>
                </a:ext>
                <a:ext uri="{FF2B5EF4-FFF2-40B4-BE49-F238E27FC236}">
                  <a16:creationId xmlns:a16="http://schemas.microsoft.com/office/drawing/2014/main" id="{00000000-0008-0000-1200-0000AE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3359" name="Button 175" hidden="1">
              <a:extLst>
                <a:ext uri="{63B3BB69-23CF-44E3-9099-C40C66FF867C}">
                  <a14:compatExt spid="_x0000_s93359"/>
                </a:ext>
                <a:ext uri="{FF2B5EF4-FFF2-40B4-BE49-F238E27FC236}">
                  <a16:creationId xmlns:a16="http://schemas.microsoft.com/office/drawing/2014/main" id="{00000000-0008-0000-1200-0000AF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3360" name="Button 176" hidden="1">
              <a:extLst>
                <a:ext uri="{63B3BB69-23CF-44E3-9099-C40C66FF867C}">
                  <a14:compatExt spid="_x0000_s93360"/>
                </a:ext>
                <a:ext uri="{FF2B5EF4-FFF2-40B4-BE49-F238E27FC236}">
                  <a16:creationId xmlns:a16="http://schemas.microsoft.com/office/drawing/2014/main" id="{00000000-0008-0000-1200-0000B0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3361" name="Button 177" hidden="1">
              <a:extLst>
                <a:ext uri="{63B3BB69-23CF-44E3-9099-C40C66FF867C}">
                  <a14:compatExt spid="_x0000_s93361"/>
                </a:ext>
                <a:ext uri="{FF2B5EF4-FFF2-40B4-BE49-F238E27FC236}">
                  <a16:creationId xmlns:a16="http://schemas.microsoft.com/office/drawing/2014/main" id="{00000000-0008-0000-1200-0000B1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3362" name="Button 178" hidden="1">
              <a:extLst>
                <a:ext uri="{63B3BB69-23CF-44E3-9099-C40C66FF867C}">
                  <a14:compatExt spid="_x0000_s93362"/>
                </a:ext>
                <a:ext uri="{FF2B5EF4-FFF2-40B4-BE49-F238E27FC236}">
                  <a16:creationId xmlns:a16="http://schemas.microsoft.com/office/drawing/2014/main" id="{00000000-0008-0000-1200-0000B2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3363" name="Button 179" hidden="1">
              <a:extLst>
                <a:ext uri="{63B3BB69-23CF-44E3-9099-C40C66FF867C}">
                  <a14:compatExt spid="_x0000_s93363"/>
                </a:ext>
                <a:ext uri="{FF2B5EF4-FFF2-40B4-BE49-F238E27FC236}">
                  <a16:creationId xmlns:a16="http://schemas.microsoft.com/office/drawing/2014/main" id="{00000000-0008-0000-1200-0000B3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3364" name="Button 180" hidden="1">
              <a:extLst>
                <a:ext uri="{63B3BB69-23CF-44E3-9099-C40C66FF867C}">
                  <a14:compatExt spid="_x0000_s93364"/>
                </a:ext>
                <a:ext uri="{FF2B5EF4-FFF2-40B4-BE49-F238E27FC236}">
                  <a16:creationId xmlns:a16="http://schemas.microsoft.com/office/drawing/2014/main" id="{00000000-0008-0000-1200-0000B4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3365" name="Button 181" hidden="1">
              <a:extLst>
                <a:ext uri="{63B3BB69-23CF-44E3-9099-C40C66FF867C}">
                  <a14:compatExt spid="_x0000_s93365"/>
                </a:ext>
                <a:ext uri="{FF2B5EF4-FFF2-40B4-BE49-F238E27FC236}">
                  <a16:creationId xmlns:a16="http://schemas.microsoft.com/office/drawing/2014/main" id="{00000000-0008-0000-1200-0000B5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93366" name="Button 182" hidden="1">
              <a:extLst>
                <a:ext uri="{63B3BB69-23CF-44E3-9099-C40C66FF867C}">
                  <a14:compatExt spid="_x0000_s93366"/>
                </a:ext>
                <a:ext uri="{FF2B5EF4-FFF2-40B4-BE49-F238E27FC236}">
                  <a16:creationId xmlns:a16="http://schemas.microsoft.com/office/drawing/2014/main" id="{00000000-0008-0000-1200-0000B6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367" name="Button 183" hidden="1">
              <a:extLst>
                <a:ext uri="{63B3BB69-23CF-44E3-9099-C40C66FF867C}">
                  <a14:compatExt spid="_x0000_s93367"/>
                </a:ext>
                <a:ext uri="{FF2B5EF4-FFF2-40B4-BE49-F238E27FC236}">
                  <a16:creationId xmlns:a16="http://schemas.microsoft.com/office/drawing/2014/main" id="{00000000-0008-0000-1200-0000B7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368" name="Button 184" hidden="1">
              <a:extLst>
                <a:ext uri="{63B3BB69-23CF-44E3-9099-C40C66FF867C}">
                  <a14:compatExt spid="_x0000_s93368"/>
                </a:ext>
                <a:ext uri="{FF2B5EF4-FFF2-40B4-BE49-F238E27FC236}">
                  <a16:creationId xmlns:a16="http://schemas.microsoft.com/office/drawing/2014/main" id="{00000000-0008-0000-1200-0000B8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369" name="Button 185" hidden="1">
              <a:extLst>
                <a:ext uri="{63B3BB69-23CF-44E3-9099-C40C66FF867C}">
                  <a14:compatExt spid="_x0000_s93369"/>
                </a:ext>
                <a:ext uri="{FF2B5EF4-FFF2-40B4-BE49-F238E27FC236}">
                  <a16:creationId xmlns:a16="http://schemas.microsoft.com/office/drawing/2014/main" id="{00000000-0008-0000-1200-0000B9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370" name="Button 186" hidden="1">
              <a:extLst>
                <a:ext uri="{63B3BB69-23CF-44E3-9099-C40C66FF867C}">
                  <a14:compatExt spid="_x0000_s93370"/>
                </a:ext>
                <a:ext uri="{FF2B5EF4-FFF2-40B4-BE49-F238E27FC236}">
                  <a16:creationId xmlns:a16="http://schemas.microsoft.com/office/drawing/2014/main" id="{00000000-0008-0000-1200-0000BA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3371" name="Button 187" hidden="1">
              <a:extLst>
                <a:ext uri="{63B3BB69-23CF-44E3-9099-C40C66FF867C}">
                  <a14:compatExt spid="_x0000_s93371"/>
                </a:ext>
                <a:ext uri="{FF2B5EF4-FFF2-40B4-BE49-F238E27FC236}">
                  <a16:creationId xmlns:a16="http://schemas.microsoft.com/office/drawing/2014/main" id="{00000000-0008-0000-1200-0000BB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3372" name="Button 188" hidden="1">
              <a:extLst>
                <a:ext uri="{63B3BB69-23CF-44E3-9099-C40C66FF867C}">
                  <a14:compatExt spid="_x0000_s93372"/>
                </a:ext>
                <a:ext uri="{FF2B5EF4-FFF2-40B4-BE49-F238E27FC236}">
                  <a16:creationId xmlns:a16="http://schemas.microsoft.com/office/drawing/2014/main" id="{00000000-0008-0000-1200-0000BC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3373" name="Button 189" hidden="1">
              <a:extLst>
                <a:ext uri="{63B3BB69-23CF-44E3-9099-C40C66FF867C}">
                  <a14:compatExt spid="_x0000_s93373"/>
                </a:ext>
                <a:ext uri="{FF2B5EF4-FFF2-40B4-BE49-F238E27FC236}">
                  <a16:creationId xmlns:a16="http://schemas.microsoft.com/office/drawing/2014/main" id="{00000000-0008-0000-1200-0000BD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3374" name="Button 190" hidden="1">
              <a:extLst>
                <a:ext uri="{63B3BB69-23CF-44E3-9099-C40C66FF867C}">
                  <a14:compatExt spid="_x0000_s93374"/>
                </a:ext>
                <a:ext uri="{FF2B5EF4-FFF2-40B4-BE49-F238E27FC236}">
                  <a16:creationId xmlns:a16="http://schemas.microsoft.com/office/drawing/2014/main" id="{00000000-0008-0000-1200-0000BE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93375" name="Button 191" hidden="1">
              <a:extLst>
                <a:ext uri="{63B3BB69-23CF-44E3-9099-C40C66FF867C}">
                  <a14:compatExt spid="_x0000_s93375"/>
                </a:ext>
                <a:ext uri="{FF2B5EF4-FFF2-40B4-BE49-F238E27FC236}">
                  <a16:creationId xmlns:a16="http://schemas.microsoft.com/office/drawing/2014/main" id="{00000000-0008-0000-1200-0000BF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93376" name="Button 192" hidden="1">
              <a:extLst>
                <a:ext uri="{63B3BB69-23CF-44E3-9099-C40C66FF867C}">
                  <a14:compatExt spid="_x0000_s93376"/>
                </a:ext>
                <a:ext uri="{FF2B5EF4-FFF2-40B4-BE49-F238E27FC236}">
                  <a16:creationId xmlns:a16="http://schemas.microsoft.com/office/drawing/2014/main" id="{00000000-0008-0000-1200-0000C0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93377" name="Button 193" hidden="1">
              <a:extLst>
                <a:ext uri="{63B3BB69-23CF-44E3-9099-C40C66FF867C}">
                  <a14:compatExt spid="_x0000_s93377"/>
                </a:ext>
                <a:ext uri="{FF2B5EF4-FFF2-40B4-BE49-F238E27FC236}">
                  <a16:creationId xmlns:a16="http://schemas.microsoft.com/office/drawing/2014/main" id="{00000000-0008-0000-1200-0000C1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93378" name="Button 194" hidden="1">
              <a:extLst>
                <a:ext uri="{63B3BB69-23CF-44E3-9099-C40C66FF867C}">
                  <a14:compatExt spid="_x0000_s93378"/>
                </a:ext>
                <a:ext uri="{FF2B5EF4-FFF2-40B4-BE49-F238E27FC236}">
                  <a16:creationId xmlns:a16="http://schemas.microsoft.com/office/drawing/2014/main" id="{00000000-0008-0000-1200-0000C2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93379" name="Button 195" hidden="1">
              <a:extLst>
                <a:ext uri="{63B3BB69-23CF-44E3-9099-C40C66FF867C}">
                  <a14:compatExt spid="_x0000_s93379"/>
                </a:ext>
                <a:ext uri="{FF2B5EF4-FFF2-40B4-BE49-F238E27FC236}">
                  <a16:creationId xmlns:a16="http://schemas.microsoft.com/office/drawing/2014/main" id="{00000000-0008-0000-1200-0000C3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93380" name="Button 196" hidden="1">
              <a:extLst>
                <a:ext uri="{63B3BB69-23CF-44E3-9099-C40C66FF867C}">
                  <a14:compatExt spid="_x0000_s93380"/>
                </a:ext>
                <a:ext uri="{FF2B5EF4-FFF2-40B4-BE49-F238E27FC236}">
                  <a16:creationId xmlns:a16="http://schemas.microsoft.com/office/drawing/2014/main" id="{00000000-0008-0000-1200-0000C4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93381" name="Button 197" hidden="1">
              <a:extLst>
                <a:ext uri="{63B3BB69-23CF-44E3-9099-C40C66FF867C}">
                  <a14:compatExt spid="_x0000_s93381"/>
                </a:ext>
                <a:ext uri="{FF2B5EF4-FFF2-40B4-BE49-F238E27FC236}">
                  <a16:creationId xmlns:a16="http://schemas.microsoft.com/office/drawing/2014/main" id="{00000000-0008-0000-1200-0000C5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93382" name="Button 198" hidden="1">
              <a:extLst>
                <a:ext uri="{63B3BB69-23CF-44E3-9099-C40C66FF867C}">
                  <a14:compatExt spid="_x0000_s93382"/>
                </a:ext>
                <a:ext uri="{FF2B5EF4-FFF2-40B4-BE49-F238E27FC236}">
                  <a16:creationId xmlns:a16="http://schemas.microsoft.com/office/drawing/2014/main" id="{00000000-0008-0000-1200-0000C6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3383" name="Button 199" hidden="1">
              <a:extLst>
                <a:ext uri="{63B3BB69-23CF-44E3-9099-C40C66FF867C}">
                  <a14:compatExt spid="_x0000_s93383"/>
                </a:ext>
                <a:ext uri="{FF2B5EF4-FFF2-40B4-BE49-F238E27FC236}">
                  <a16:creationId xmlns:a16="http://schemas.microsoft.com/office/drawing/2014/main" id="{00000000-0008-0000-1200-0000C7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3384" name="Button 200" hidden="1">
              <a:extLst>
                <a:ext uri="{63B3BB69-23CF-44E3-9099-C40C66FF867C}">
                  <a14:compatExt spid="_x0000_s93384"/>
                </a:ext>
                <a:ext uri="{FF2B5EF4-FFF2-40B4-BE49-F238E27FC236}">
                  <a16:creationId xmlns:a16="http://schemas.microsoft.com/office/drawing/2014/main" id="{00000000-0008-0000-1200-0000C8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3385" name="Button 201" hidden="1">
              <a:extLst>
                <a:ext uri="{63B3BB69-23CF-44E3-9099-C40C66FF867C}">
                  <a14:compatExt spid="_x0000_s93385"/>
                </a:ext>
                <a:ext uri="{FF2B5EF4-FFF2-40B4-BE49-F238E27FC236}">
                  <a16:creationId xmlns:a16="http://schemas.microsoft.com/office/drawing/2014/main" id="{00000000-0008-0000-1200-0000C9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3386" name="Button 202" hidden="1">
              <a:extLst>
                <a:ext uri="{63B3BB69-23CF-44E3-9099-C40C66FF867C}">
                  <a14:compatExt spid="_x0000_s93386"/>
                </a:ext>
                <a:ext uri="{FF2B5EF4-FFF2-40B4-BE49-F238E27FC236}">
                  <a16:creationId xmlns:a16="http://schemas.microsoft.com/office/drawing/2014/main" id="{00000000-0008-0000-1200-0000CA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3387" name="Button 203" hidden="1">
              <a:extLst>
                <a:ext uri="{63B3BB69-23CF-44E3-9099-C40C66FF867C}">
                  <a14:compatExt spid="_x0000_s93387"/>
                </a:ext>
                <a:ext uri="{FF2B5EF4-FFF2-40B4-BE49-F238E27FC236}">
                  <a16:creationId xmlns:a16="http://schemas.microsoft.com/office/drawing/2014/main" id="{00000000-0008-0000-1200-0000CB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3388" name="Button 204" hidden="1">
              <a:extLst>
                <a:ext uri="{63B3BB69-23CF-44E3-9099-C40C66FF867C}">
                  <a14:compatExt spid="_x0000_s93388"/>
                </a:ext>
                <a:ext uri="{FF2B5EF4-FFF2-40B4-BE49-F238E27FC236}">
                  <a16:creationId xmlns:a16="http://schemas.microsoft.com/office/drawing/2014/main" id="{00000000-0008-0000-1200-0000CC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3389" name="Button 205" hidden="1">
              <a:extLst>
                <a:ext uri="{63B3BB69-23CF-44E3-9099-C40C66FF867C}">
                  <a14:compatExt spid="_x0000_s93389"/>
                </a:ext>
                <a:ext uri="{FF2B5EF4-FFF2-40B4-BE49-F238E27FC236}">
                  <a16:creationId xmlns:a16="http://schemas.microsoft.com/office/drawing/2014/main" id="{00000000-0008-0000-1200-0000CD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3390" name="Button 206" hidden="1">
              <a:extLst>
                <a:ext uri="{63B3BB69-23CF-44E3-9099-C40C66FF867C}">
                  <a14:compatExt spid="_x0000_s93390"/>
                </a:ext>
                <a:ext uri="{FF2B5EF4-FFF2-40B4-BE49-F238E27FC236}">
                  <a16:creationId xmlns:a16="http://schemas.microsoft.com/office/drawing/2014/main" id="{00000000-0008-0000-1200-0000CE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93391" name="Button 207" hidden="1">
              <a:extLst>
                <a:ext uri="{63B3BB69-23CF-44E3-9099-C40C66FF867C}">
                  <a14:compatExt spid="_x0000_s93391"/>
                </a:ext>
                <a:ext uri="{FF2B5EF4-FFF2-40B4-BE49-F238E27FC236}">
                  <a16:creationId xmlns:a16="http://schemas.microsoft.com/office/drawing/2014/main" id="{00000000-0008-0000-1200-0000CF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93392" name="Button 208" hidden="1">
              <a:extLst>
                <a:ext uri="{63B3BB69-23CF-44E3-9099-C40C66FF867C}">
                  <a14:compatExt spid="_x0000_s93392"/>
                </a:ext>
                <a:ext uri="{FF2B5EF4-FFF2-40B4-BE49-F238E27FC236}">
                  <a16:creationId xmlns:a16="http://schemas.microsoft.com/office/drawing/2014/main" id="{00000000-0008-0000-1200-0000D0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93393" name="Button 209" hidden="1">
              <a:extLst>
                <a:ext uri="{63B3BB69-23CF-44E3-9099-C40C66FF867C}">
                  <a14:compatExt spid="_x0000_s93393"/>
                </a:ext>
                <a:ext uri="{FF2B5EF4-FFF2-40B4-BE49-F238E27FC236}">
                  <a16:creationId xmlns:a16="http://schemas.microsoft.com/office/drawing/2014/main" id="{00000000-0008-0000-1200-0000D1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93394" name="Button 210" hidden="1">
              <a:extLst>
                <a:ext uri="{63B3BB69-23CF-44E3-9099-C40C66FF867C}">
                  <a14:compatExt spid="_x0000_s93394"/>
                </a:ext>
                <a:ext uri="{FF2B5EF4-FFF2-40B4-BE49-F238E27FC236}">
                  <a16:creationId xmlns:a16="http://schemas.microsoft.com/office/drawing/2014/main" id="{00000000-0008-0000-1200-0000D2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3395" name="Button 211" hidden="1">
              <a:extLst>
                <a:ext uri="{63B3BB69-23CF-44E3-9099-C40C66FF867C}">
                  <a14:compatExt spid="_x0000_s93395"/>
                </a:ext>
                <a:ext uri="{FF2B5EF4-FFF2-40B4-BE49-F238E27FC236}">
                  <a16:creationId xmlns:a16="http://schemas.microsoft.com/office/drawing/2014/main" id="{00000000-0008-0000-1200-0000D3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3396" name="Button 212" hidden="1">
              <a:extLst>
                <a:ext uri="{63B3BB69-23CF-44E3-9099-C40C66FF867C}">
                  <a14:compatExt spid="_x0000_s93396"/>
                </a:ext>
                <a:ext uri="{FF2B5EF4-FFF2-40B4-BE49-F238E27FC236}">
                  <a16:creationId xmlns:a16="http://schemas.microsoft.com/office/drawing/2014/main" id="{00000000-0008-0000-1200-0000D4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3397" name="Button 213" hidden="1">
              <a:extLst>
                <a:ext uri="{63B3BB69-23CF-44E3-9099-C40C66FF867C}">
                  <a14:compatExt spid="_x0000_s93397"/>
                </a:ext>
                <a:ext uri="{FF2B5EF4-FFF2-40B4-BE49-F238E27FC236}">
                  <a16:creationId xmlns:a16="http://schemas.microsoft.com/office/drawing/2014/main" id="{00000000-0008-0000-1200-0000D5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3398" name="Button 214" hidden="1">
              <a:extLst>
                <a:ext uri="{63B3BB69-23CF-44E3-9099-C40C66FF867C}">
                  <a14:compatExt spid="_x0000_s93398"/>
                </a:ext>
                <a:ext uri="{FF2B5EF4-FFF2-40B4-BE49-F238E27FC236}">
                  <a16:creationId xmlns:a16="http://schemas.microsoft.com/office/drawing/2014/main" id="{00000000-0008-0000-1200-0000D6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3399" name="Button 215" hidden="1">
              <a:extLst>
                <a:ext uri="{63B3BB69-23CF-44E3-9099-C40C66FF867C}">
                  <a14:compatExt spid="_x0000_s93399"/>
                </a:ext>
                <a:ext uri="{FF2B5EF4-FFF2-40B4-BE49-F238E27FC236}">
                  <a16:creationId xmlns:a16="http://schemas.microsoft.com/office/drawing/2014/main" id="{00000000-0008-0000-1200-0000D7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3400" name="Button 216" hidden="1">
              <a:extLst>
                <a:ext uri="{63B3BB69-23CF-44E3-9099-C40C66FF867C}">
                  <a14:compatExt spid="_x0000_s93400"/>
                </a:ext>
                <a:ext uri="{FF2B5EF4-FFF2-40B4-BE49-F238E27FC236}">
                  <a16:creationId xmlns:a16="http://schemas.microsoft.com/office/drawing/2014/main" id="{00000000-0008-0000-1200-0000D8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3401" name="Button 217" hidden="1">
              <a:extLst>
                <a:ext uri="{63B3BB69-23CF-44E3-9099-C40C66FF867C}">
                  <a14:compatExt spid="_x0000_s93401"/>
                </a:ext>
                <a:ext uri="{FF2B5EF4-FFF2-40B4-BE49-F238E27FC236}">
                  <a16:creationId xmlns:a16="http://schemas.microsoft.com/office/drawing/2014/main" id="{00000000-0008-0000-1200-0000D9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3402" name="Button 218" hidden="1">
              <a:extLst>
                <a:ext uri="{63B3BB69-23CF-44E3-9099-C40C66FF867C}">
                  <a14:compatExt spid="_x0000_s93402"/>
                </a:ext>
                <a:ext uri="{FF2B5EF4-FFF2-40B4-BE49-F238E27FC236}">
                  <a16:creationId xmlns:a16="http://schemas.microsoft.com/office/drawing/2014/main" id="{00000000-0008-0000-1200-0000DA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3403" name="Button 219" hidden="1">
              <a:extLst>
                <a:ext uri="{63B3BB69-23CF-44E3-9099-C40C66FF867C}">
                  <a14:compatExt spid="_x0000_s93403"/>
                </a:ext>
                <a:ext uri="{FF2B5EF4-FFF2-40B4-BE49-F238E27FC236}">
                  <a16:creationId xmlns:a16="http://schemas.microsoft.com/office/drawing/2014/main" id="{00000000-0008-0000-1200-0000DB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3404" name="Button 220" hidden="1">
              <a:extLst>
                <a:ext uri="{63B3BB69-23CF-44E3-9099-C40C66FF867C}">
                  <a14:compatExt spid="_x0000_s93404"/>
                </a:ext>
                <a:ext uri="{FF2B5EF4-FFF2-40B4-BE49-F238E27FC236}">
                  <a16:creationId xmlns:a16="http://schemas.microsoft.com/office/drawing/2014/main" id="{00000000-0008-0000-1200-0000DC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3405" name="Button 221" hidden="1">
              <a:extLst>
                <a:ext uri="{63B3BB69-23CF-44E3-9099-C40C66FF867C}">
                  <a14:compatExt spid="_x0000_s93405"/>
                </a:ext>
                <a:ext uri="{FF2B5EF4-FFF2-40B4-BE49-F238E27FC236}">
                  <a16:creationId xmlns:a16="http://schemas.microsoft.com/office/drawing/2014/main" id="{00000000-0008-0000-1200-0000DD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3406" name="Button 222" hidden="1">
              <a:extLst>
                <a:ext uri="{63B3BB69-23CF-44E3-9099-C40C66FF867C}">
                  <a14:compatExt spid="_x0000_s93406"/>
                </a:ext>
                <a:ext uri="{FF2B5EF4-FFF2-40B4-BE49-F238E27FC236}">
                  <a16:creationId xmlns:a16="http://schemas.microsoft.com/office/drawing/2014/main" id="{00000000-0008-0000-1200-0000DE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93407" name="Button 223" hidden="1">
              <a:extLst>
                <a:ext uri="{63B3BB69-23CF-44E3-9099-C40C66FF867C}">
                  <a14:compatExt spid="_x0000_s93407"/>
                </a:ext>
                <a:ext uri="{FF2B5EF4-FFF2-40B4-BE49-F238E27FC236}">
                  <a16:creationId xmlns:a16="http://schemas.microsoft.com/office/drawing/2014/main" id="{00000000-0008-0000-1200-0000DF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93408" name="Button 224" hidden="1">
              <a:extLst>
                <a:ext uri="{63B3BB69-23CF-44E3-9099-C40C66FF867C}">
                  <a14:compatExt spid="_x0000_s93408"/>
                </a:ext>
                <a:ext uri="{FF2B5EF4-FFF2-40B4-BE49-F238E27FC236}">
                  <a16:creationId xmlns:a16="http://schemas.microsoft.com/office/drawing/2014/main" id="{00000000-0008-0000-1200-0000E0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93409" name="Button 225" hidden="1">
              <a:extLst>
                <a:ext uri="{63B3BB69-23CF-44E3-9099-C40C66FF867C}">
                  <a14:compatExt spid="_x0000_s93409"/>
                </a:ext>
                <a:ext uri="{FF2B5EF4-FFF2-40B4-BE49-F238E27FC236}">
                  <a16:creationId xmlns:a16="http://schemas.microsoft.com/office/drawing/2014/main" id="{00000000-0008-0000-1200-0000E1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93410" name="Button 226" hidden="1">
              <a:extLst>
                <a:ext uri="{63B3BB69-23CF-44E3-9099-C40C66FF867C}">
                  <a14:compatExt spid="_x0000_s93410"/>
                </a:ext>
                <a:ext uri="{FF2B5EF4-FFF2-40B4-BE49-F238E27FC236}">
                  <a16:creationId xmlns:a16="http://schemas.microsoft.com/office/drawing/2014/main" id="{00000000-0008-0000-1200-0000E2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3411" name="Button 227" hidden="1">
              <a:extLst>
                <a:ext uri="{63B3BB69-23CF-44E3-9099-C40C66FF867C}">
                  <a14:compatExt spid="_x0000_s93411"/>
                </a:ext>
                <a:ext uri="{FF2B5EF4-FFF2-40B4-BE49-F238E27FC236}">
                  <a16:creationId xmlns:a16="http://schemas.microsoft.com/office/drawing/2014/main" id="{00000000-0008-0000-1200-0000E3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3412" name="Button 228" hidden="1">
              <a:extLst>
                <a:ext uri="{63B3BB69-23CF-44E3-9099-C40C66FF867C}">
                  <a14:compatExt spid="_x0000_s93412"/>
                </a:ext>
                <a:ext uri="{FF2B5EF4-FFF2-40B4-BE49-F238E27FC236}">
                  <a16:creationId xmlns:a16="http://schemas.microsoft.com/office/drawing/2014/main" id="{00000000-0008-0000-1200-0000E4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3413" name="Button 229" hidden="1">
              <a:extLst>
                <a:ext uri="{63B3BB69-23CF-44E3-9099-C40C66FF867C}">
                  <a14:compatExt spid="_x0000_s93413"/>
                </a:ext>
                <a:ext uri="{FF2B5EF4-FFF2-40B4-BE49-F238E27FC236}">
                  <a16:creationId xmlns:a16="http://schemas.microsoft.com/office/drawing/2014/main" id="{00000000-0008-0000-1200-0000E5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3414" name="Button 230" hidden="1">
              <a:extLst>
                <a:ext uri="{63B3BB69-23CF-44E3-9099-C40C66FF867C}">
                  <a14:compatExt spid="_x0000_s93414"/>
                </a:ext>
                <a:ext uri="{FF2B5EF4-FFF2-40B4-BE49-F238E27FC236}">
                  <a16:creationId xmlns:a16="http://schemas.microsoft.com/office/drawing/2014/main" id="{00000000-0008-0000-1200-0000E6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3415" name="Button 231" hidden="1">
              <a:extLst>
                <a:ext uri="{63B3BB69-23CF-44E3-9099-C40C66FF867C}">
                  <a14:compatExt spid="_x0000_s93415"/>
                </a:ext>
                <a:ext uri="{FF2B5EF4-FFF2-40B4-BE49-F238E27FC236}">
                  <a16:creationId xmlns:a16="http://schemas.microsoft.com/office/drawing/2014/main" id="{00000000-0008-0000-1200-0000E7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3416" name="Button 232" hidden="1">
              <a:extLst>
                <a:ext uri="{63B3BB69-23CF-44E3-9099-C40C66FF867C}">
                  <a14:compatExt spid="_x0000_s93416"/>
                </a:ext>
                <a:ext uri="{FF2B5EF4-FFF2-40B4-BE49-F238E27FC236}">
                  <a16:creationId xmlns:a16="http://schemas.microsoft.com/office/drawing/2014/main" id="{00000000-0008-0000-1200-0000E8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3417" name="Button 233" hidden="1">
              <a:extLst>
                <a:ext uri="{63B3BB69-23CF-44E3-9099-C40C66FF867C}">
                  <a14:compatExt spid="_x0000_s93417"/>
                </a:ext>
                <a:ext uri="{FF2B5EF4-FFF2-40B4-BE49-F238E27FC236}">
                  <a16:creationId xmlns:a16="http://schemas.microsoft.com/office/drawing/2014/main" id="{00000000-0008-0000-1200-0000E9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3418" name="Button 234" hidden="1">
              <a:extLst>
                <a:ext uri="{63B3BB69-23CF-44E3-9099-C40C66FF867C}">
                  <a14:compatExt spid="_x0000_s93418"/>
                </a:ext>
                <a:ext uri="{FF2B5EF4-FFF2-40B4-BE49-F238E27FC236}">
                  <a16:creationId xmlns:a16="http://schemas.microsoft.com/office/drawing/2014/main" id="{00000000-0008-0000-1200-0000EA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93419" name="Button 235" hidden="1">
              <a:extLst>
                <a:ext uri="{63B3BB69-23CF-44E3-9099-C40C66FF867C}">
                  <a14:compatExt spid="_x0000_s93419"/>
                </a:ext>
                <a:ext uri="{FF2B5EF4-FFF2-40B4-BE49-F238E27FC236}">
                  <a16:creationId xmlns:a16="http://schemas.microsoft.com/office/drawing/2014/main" id="{00000000-0008-0000-1200-0000EB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93420" name="Button 236" hidden="1">
              <a:extLst>
                <a:ext uri="{63B3BB69-23CF-44E3-9099-C40C66FF867C}">
                  <a14:compatExt spid="_x0000_s93420"/>
                </a:ext>
                <a:ext uri="{FF2B5EF4-FFF2-40B4-BE49-F238E27FC236}">
                  <a16:creationId xmlns:a16="http://schemas.microsoft.com/office/drawing/2014/main" id="{00000000-0008-0000-1200-0000EC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93421" name="Button 237" hidden="1">
              <a:extLst>
                <a:ext uri="{63B3BB69-23CF-44E3-9099-C40C66FF867C}">
                  <a14:compatExt spid="_x0000_s93421"/>
                </a:ext>
                <a:ext uri="{FF2B5EF4-FFF2-40B4-BE49-F238E27FC236}">
                  <a16:creationId xmlns:a16="http://schemas.microsoft.com/office/drawing/2014/main" id="{00000000-0008-0000-1200-0000ED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93422" name="Button 238" hidden="1">
              <a:extLst>
                <a:ext uri="{63B3BB69-23CF-44E3-9099-C40C66FF867C}">
                  <a14:compatExt spid="_x0000_s93422"/>
                </a:ext>
                <a:ext uri="{FF2B5EF4-FFF2-40B4-BE49-F238E27FC236}">
                  <a16:creationId xmlns:a16="http://schemas.microsoft.com/office/drawing/2014/main" id="{00000000-0008-0000-1200-0000EE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93423" name="Button 239" hidden="1">
              <a:extLst>
                <a:ext uri="{63B3BB69-23CF-44E3-9099-C40C66FF867C}">
                  <a14:compatExt spid="_x0000_s93423"/>
                </a:ext>
                <a:ext uri="{FF2B5EF4-FFF2-40B4-BE49-F238E27FC236}">
                  <a16:creationId xmlns:a16="http://schemas.microsoft.com/office/drawing/2014/main" id="{00000000-0008-0000-1200-0000EF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93424" name="Button 240" hidden="1">
              <a:extLst>
                <a:ext uri="{63B3BB69-23CF-44E3-9099-C40C66FF867C}">
                  <a14:compatExt spid="_x0000_s93424"/>
                </a:ext>
                <a:ext uri="{FF2B5EF4-FFF2-40B4-BE49-F238E27FC236}">
                  <a16:creationId xmlns:a16="http://schemas.microsoft.com/office/drawing/2014/main" id="{00000000-0008-0000-1200-0000F0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93425" name="Button 241" hidden="1">
              <a:extLst>
                <a:ext uri="{63B3BB69-23CF-44E3-9099-C40C66FF867C}">
                  <a14:compatExt spid="_x0000_s93425"/>
                </a:ext>
                <a:ext uri="{FF2B5EF4-FFF2-40B4-BE49-F238E27FC236}">
                  <a16:creationId xmlns:a16="http://schemas.microsoft.com/office/drawing/2014/main" id="{00000000-0008-0000-1200-0000F1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93426" name="Button 242" hidden="1">
              <a:extLst>
                <a:ext uri="{63B3BB69-23CF-44E3-9099-C40C66FF867C}">
                  <a14:compatExt spid="_x0000_s93426"/>
                </a:ext>
                <a:ext uri="{FF2B5EF4-FFF2-40B4-BE49-F238E27FC236}">
                  <a16:creationId xmlns:a16="http://schemas.microsoft.com/office/drawing/2014/main" id="{00000000-0008-0000-1200-0000F2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93427" name="Button 243" hidden="1">
              <a:extLst>
                <a:ext uri="{63B3BB69-23CF-44E3-9099-C40C66FF867C}">
                  <a14:compatExt spid="_x0000_s93427"/>
                </a:ext>
                <a:ext uri="{FF2B5EF4-FFF2-40B4-BE49-F238E27FC236}">
                  <a16:creationId xmlns:a16="http://schemas.microsoft.com/office/drawing/2014/main" id="{00000000-0008-0000-1200-0000F3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428" name="Button 244" hidden="1">
              <a:extLst>
                <a:ext uri="{63B3BB69-23CF-44E3-9099-C40C66FF867C}">
                  <a14:compatExt spid="_x0000_s93428"/>
                </a:ext>
                <a:ext uri="{FF2B5EF4-FFF2-40B4-BE49-F238E27FC236}">
                  <a16:creationId xmlns:a16="http://schemas.microsoft.com/office/drawing/2014/main" id="{00000000-0008-0000-1200-0000F4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429" name="Button 245" hidden="1">
              <a:extLst>
                <a:ext uri="{63B3BB69-23CF-44E3-9099-C40C66FF867C}">
                  <a14:compatExt spid="_x0000_s93429"/>
                </a:ext>
                <a:ext uri="{FF2B5EF4-FFF2-40B4-BE49-F238E27FC236}">
                  <a16:creationId xmlns:a16="http://schemas.microsoft.com/office/drawing/2014/main" id="{00000000-0008-0000-1200-0000F5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3430" name="Button 246" hidden="1">
              <a:extLst>
                <a:ext uri="{63B3BB69-23CF-44E3-9099-C40C66FF867C}">
                  <a14:compatExt spid="_x0000_s93430"/>
                </a:ext>
                <a:ext uri="{FF2B5EF4-FFF2-40B4-BE49-F238E27FC236}">
                  <a16:creationId xmlns:a16="http://schemas.microsoft.com/office/drawing/2014/main" id="{00000000-0008-0000-1200-0000F66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94209" name="Button 1" hidden="1">
              <a:extLst>
                <a:ext uri="{63B3BB69-23CF-44E3-9099-C40C66FF867C}">
                  <a14:compatExt spid="_x0000_s94209"/>
                </a:ext>
                <a:ext uri="{FF2B5EF4-FFF2-40B4-BE49-F238E27FC236}">
                  <a16:creationId xmlns:a16="http://schemas.microsoft.com/office/drawing/2014/main" id="{00000000-0008-0000-1300-000001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279400</xdr:colOff>
          <xdr:row>81</xdr:row>
          <xdr:rowOff>50800</xdr:rowOff>
        </xdr:from>
        <xdr:to>
          <xdr:col>16</xdr:col>
          <xdr:colOff>31750</xdr:colOff>
          <xdr:row>82</xdr:row>
          <xdr:rowOff>88900</xdr:rowOff>
        </xdr:to>
        <xdr:sp macro="" textlink="">
          <xdr:nvSpPr>
            <xdr:cNvPr id="94210" name="Button 2" hidden="1">
              <a:extLst>
                <a:ext uri="{63B3BB69-23CF-44E3-9099-C40C66FF867C}">
                  <a14:compatExt spid="_x0000_s94210"/>
                </a:ext>
                <a:ext uri="{FF2B5EF4-FFF2-40B4-BE49-F238E27FC236}">
                  <a16:creationId xmlns:a16="http://schemas.microsoft.com/office/drawing/2014/main" id="{00000000-0008-0000-1300-000002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211" name="Button 3" hidden="1">
              <a:extLst>
                <a:ext uri="{63B3BB69-23CF-44E3-9099-C40C66FF867C}">
                  <a14:compatExt spid="_x0000_s94211"/>
                </a:ext>
                <a:ext uri="{FF2B5EF4-FFF2-40B4-BE49-F238E27FC236}">
                  <a16:creationId xmlns:a16="http://schemas.microsoft.com/office/drawing/2014/main" id="{00000000-0008-0000-1300-000003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212" name="Button 4" hidden="1">
              <a:extLst>
                <a:ext uri="{63B3BB69-23CF-44E3-9099-C40C66FF867C}">
                  <a14:compatExt spid="_x0000_s94212"/>
                </a:ext>
                <a:ext uri="{FF2B5EF4-FFF2-40B4-BE49-F238E27FC236}">
                  <a16:creationId xmlns:a16="http://schemas.microsoft.com/office/drawing/2014/main" id="{00000000-0008-0000-1300-000004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213" name="Button 5" hidden="1">
              <a:extLst>
                <a:ext uri="{63B3BB69-23CF-44E3-9099-C40C66FF867C}">
                  <a14:compatExt spid="_x0000_s94213"/>
                </a:ext>
                <a:ext uri="{FF2B5EF4-FFF2-40B4-BE49-F238E27FC236}">
                  <a16:creationId xmlns:a16="http://schemas.microsoft.com/office/drawing/2014/main" id="{00000000-0008-0000-1300-000005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214" name="Button 6" hidden="1">
              <a:extLst>
                <a:ext uri="{63B3BB69-23CF-44E3-9099-C40C66FF867C}">
                  <a14:compatExt spid="_x0000_s94214"/>
                </a:ext>
                <a:ext uri="{FF2B5EF4-FFF2-40B4-BE49-F238E27FC236}">
                  <a16:creationId xmlns:a16="http://schemas.microsoft.com/office/drawing/2014/main" id="{00000000-0008-0000-1300-000006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215" name="Button 7" hidden="1">
              <a:extLst>
                <a:ext uri="{63B3BB69-23CF-44E3-9099-C40C66FF867C}">
                  <a14:compatExt spid="_x0000_s94215"/>
                </a:ext>
                <a:ext uri="{FF2B5EF4-FFF2-40B4-BE49-F238E27FC236}">
                  <a16:creationId xmlns:a16="http://schemas.microsoft.com/office/drawing/2014/main" id="{00000000-0008-0000-1300-000007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216" name="Button 8" hidden="1">
              <a:extLst>
                <a:ext uri="{63B3BB69-23CF-44E3-9099-C40C66FF867C}">
                  <a14:compatExt spid="_x0000_s94216"/>
                </a:ext>
                <a:ext uri="{FF2B5EF4-FFF2-40B4-BE49-F238E27FC236}">
                  <a16:creationId xmlns:a16="http://schemas.microsoft.com/office/drawing/2014/main" id="{00000000-0008-0000-1300-000008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217" name="Button 9" hidden="1">
              <a:extLst>
                <a:ext uri="{63B3BB69-23CF-44E3-9099-C40C66FF867C}">
                  <a14:compatExt spid="_x0000_s94217"/>
                </a:ext>
                <a:ext uri="{FF2B5EF4-FFF2-40B4-BE49-F238E27FC236}">
                  <a16:creationId xmlns:a16="http://schemas.microsoft.com/office/drawing/2014/main" id="{00000000-0008-0000-1300-000009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218" name="Button 10" hidden="1">
              <a:extLst>
                <a:ext uri="{63B3BB69-23CF-44E3-9099-C40C66FF867C}">
                  <a14:compatExt spid="_x0000_s94218"/>
                </a:ext>
                <a:ext uri="{FF2B5EF4-FFF2-40B4-BE49-F238E27FC236}">
                  <a16:creationId xmlns:a16="http://schemas.microsoft.com/office/drawing/2014/main" id="{00000000-0008-0000-1300-00000A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4219" name="Button 11" hidden="1">
              <a:extLst>
                <a:ext uri="{63B3BB69-23CF-44E3-9099-C40C66FF867C}">
                  <a14:compatExt spid="_x0000_s94219"/>
                </a:ext>
                <a:ext uri="{FF2B5EF4-FFF2-40B4-BE49-F238E27FC236}">
                  <a16:creationId xmlns:a16="http://schemas.microsoft.com/office/drawing/2014/main" id="{00000000-0008-0000-1300-00000B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4220" name="Button 12" hidden="1">
              <a:extLst>
                <a:ext uri="{63B3BB69-23CF-44E3-9099-C40C66FF867C}">
                  <a14:compatExt spid="_x0000_s94220"/>
                </a:ext>
                <a:ext uri="{FF2B5EF4-FFF2-40B4-BE49-F238E27FC236}">
                  <a16:creationId xmlns:a16="http://schemas.microsoft.com/office/drawing/2014/main" id="{00000000-0008-0000-1300-00000C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4221" name="Button 13" hidden="1">
              <a:extLst>
                <a:ext uri="{63B3BB69-23CF-44E3-9099-C40C66FF867C}">
                  <a14:compatExt spid="_x0000_s94221"/>
                </a:ext>
                <a:ext uri="{FF2B5EF4-FFF2-40B4-BE49-F238E27FC236}">
                  <a16:creationId xmlns:a16="http://schemas.microsoft.com/office/drawing/2014/main" id="{00000000-0008-0000-1300-00000D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4222" name="Button 14" hidden="1">
              <a:extLst>
                <a:ext uri="{63B3BB69-23CF-44E3-9099-C40C66FF867C}">
                  <a14:compatExt spid="_x0000_s94222"/>
                </a:ext>
                <a:ext uri="{FF2B5EF4-FFF2-40B4-BE49-F238E27FC236}">
                  <a16:creationId xmlns:a16="http://schemas.microsoft.com/office/drawing/2014/main" id="{00000000-0008-0000-1300-00000E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4223" name="Button 15" hidden="1">
              <a:extLst>
                <a:ext uri="{63B3BB69-23CF-44E3-9099-C40C66FF867C}">
                  <a14:compatExt spid="_x0000_s94223"/>
                </a:ext>
                <a:ext uri="{FF2B5EF4-FFF2-40B4-BE49-F238E27FC236}">
                  <a16:creationId xmlns:a16="http://schemas.microsoft.com/office/drawing/2014/main" id="{00000000-0008-0000-1300-00000F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4224" name="Button 16" hidden="1">
              <a:extLst>
                <a:ext uri="{63B3BB69-23CF-44E3-9099-C40C66FF867C}">
                  <a14:compatExt spid="_x0000_s94224"/>
                </a:ext>
                <a:ext uri="{FF2B5EF4-FFF2-40B4-BE49-F238E27FC236}">
                  <a16:creationId xmlns:a16="http://schemas.microsoft.com/office/drawing/2014/main" id="{00000000-0008-0000-1300-000010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4225" name="Button 17" hidden="1">
              <a:extLst>
                <a:ext uri="{63B3BB69-23CF-44E3-9099-C40C66FF867C}">
                  <a14:compatExt spid="_x0000_s94225"/>
                </a:ext>
                <a:ext uri="{FF2B5EF4-FFF2-40B4-BE49-F238E27FC236}">
                  <a16:creationId xmlns:a16="http://schemas.microsoft.com/office/drawing/2014/main" id="{00000000-0008-0000-1300-000011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4226" name="Button 18" hidden="1">
              <a:extLst>
                <a:ext uri="{63B3BB69-23CF-44E3-9099-C40C66FF867C}">
                  <a14:compatExt spid="_x0000_s94226"/>
                </a:ext>
                <a:ext uri="{FF2B5EF4-FFF2-40B4-BE49-F238E27FC236}">
                  <a16:creationId xmlns:a16="http://schemas.microsoft.com/office/drawing/2014/main" id="{00000000-0008-0000-1300-000012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227" name="Button 19" hidden="1">
              <a:extLst>
                <a:ext uri="{63B3BB69-23CF-44E3-9099-C40C66FF867C}">
                  <a14:compatExt spid="_x0000_s94227"/>
                </a:ext>
                <a:ext uri="{FF2B5EF4-FFF2-40B4-BE49-F238E27FC236}">
                  <a16:creationId xmlns:a16="http://schemas.microsoft.com/office/drawing/2014/main" id="{00000000-0008-0000-1300-000013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228" name="Button 20" hidden="1">
              <a:extLst>
                <a:ext uri="{63B3BB69-23CF-44E3-9099-C40C66FF867C}">
                  <a14:compatExt spid="_x0000_s94228"/>
                </a:ext>
                <a:ext uri="{FF2B5EF4-FFF2-40B4-BE49-F238E27FC236}">
                  <a16:creationId xmlns:a16="http://schemas.microsoft.com/office/drawing/2014/main" id="{00000000-0008-0000-1300-000014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229" name="Button 21" hidden="1">
              <a:extLst>
                <a:ext uri="{63B3BB69-23CF-44E3-9099-C40C66FF867C}">
                  <a14:compatExt spid="_x0000_s94229"/>
                </a:ext>
                <a:ext uri="{FF2B5EF4-FFF2-40B4-BE49-F238E27FC236}">
                  <a16:creationId xmlns:a16="http://schemas.microsoft.com/office/drawing/2014/main" id="{00000000-0008-0000-1300-000015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230" name="Button 22" hidden="1">
              <a:extLst>
                <a:ext uri="{63B3BB69-23CF-44E3-9099-C40C66FF867C}">
                  <a14:compatExt spid="_x0000_s94230"/>
                </a:ext>
                <a:ext uri="{FF2B5EF4-FFF2-40B4-BE49-F238E27FC236}">
                  <a16:creationId xmlns:a16="http://schemas.microsoft.com/office/drawing/2014/main" id="{00000000-0008-0000-1300-000016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231" name="Button 23" hidden="1">
              <a:extLst>
                <a:ext uri="{63B3BB69-23CF-44E3-9099-C40C66FF867C}">
                  <a14:compatExt spid="_x0000_s94231"/>
                </a:ext>
                <a:ext uri="{FF2B5EF4-FFF2-40B4-BE49-F238E27FC236}">
                  <a16:creationId xmlns:a16="http://schemas.microsoft.com/office/drawing/2014/main" id="{00000000-0008-0000-1300-000017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232" name="Button 24" hidden="1">
              <a:extLst>
                <a:ext uri="{63B3BB69-23CF-44E3-9099-C40C66FF867C}">
                  <a14:compatExt spid="_x0000_s94232"/>
                </a:ext>
                <a:ext uri="{FF2B5EF4-FFF2-40B4-BE49-F238E27FC236}">
                  <a16:creationId xmlns:a16="http://schemas.microsoft.com/office/drawing/2014/main" id="{00000000-0008-0000-1300-000018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233" name="Button 25" hidden="1">
              <a:extLst>
                <a:ext uri="{63B3BB69-23CF-44E3-9099-C40C66FF867C}">
                  <a14:compatExt spid="_x0000_s94233"/>
                </a:ext>
                <a:ext uri="{FF2B5EF4-FFF2-40B4-BE49-F238E27FC236}">
                  <a16:creationId xmlns:a16="http://schemas.microsoft.com/office/drawing/2014/main" id="{00000000-0008-0000-1300-000019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234" name="Button 26" hidden="1">
              <a:extLst>
                <a:ext uri="{63B3BB69-23CF-44E3-9099-C40C66FF867C}">
                  <a14:compatExt spid="_x0000_s94234"/>
                </a:ext>
                <a:ext uri="{FF2B5EF4-FFF2-40B4-BE49-F238E27FC236}">
                  <a16:creationId xmlns:a16="http://schemas.microsoft.com/office/drawing/2014/main" id="{00000000-0008-0000-1300-00001A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4235" name="Button 27" hidden="1">
              <a:extLst>
                <a:ext uri="{63B3BB69-23CF-44E3-9099-C40C66FF867C}">
                  <a14:compatExt spid="_x0000_s94235"/>
                </a:ext>
                <a:ext uri="{FF2B5EF4-FFF2-40B4-BE49-F238E27FC236}">
                  <a16:creationId xmlns:a16="http://schemas.microsoft.com/office/drawing/2014/main" id="{00000000-0008-0000-1300-00001B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4236" name="Button 28" hidden="1">
              <a:extLst>
                <a:ext uri="{63B3BB69-23CF-44E3-9099-C40C66FF867C}">
                  <a14:compatExt spid="_x0000_s94236"/>
                </a:ext>
                <a:ext uri="{FF2B5EF4-FFF2-40B4-BE49-F238E27FC236}">
                  <a16:creationId xmlns:a16="http://schemas.microsoft.com/office/drawing/2014/main" id="{00000000-0008-0000-1300-00001C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4237" name="Button 29" hidden="1">
              <a:extLst>
                <a:ext uri="{63B3BB69-23CF-44E3-9099-C40C66FF867C}">
                  <a14:compatExt spid="_x0000_s94237"/>
                </a:ext>
                <a:ext uri="{FF2B5EF4-FFF2-40B4-BE49-F238E27FC236}">
                  <a16:creationId xmlns:a16="http://schemas.microsoft.com/office/drawing/2014/main" id="{00000000-0008-0000-1300-00001D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4238" name="Button 30" hidden="1">
              <a:extLst>
                <a:ext uri="{63B3BB69-23CF-44E3-9099-C40C66FF867C}">
                  <a14:compatExt spid="_x0000_s94238"/>
                </a:ext>
                <a:ext uri="{FF2B5EF4-FFF2-40B4-BE49-F238E27FC236}">
                  <a16:creationId xmlns:a16="http://schemas.microsoft.com/office/drawing/2014/main" id="{00000000-0008-0000-1300-00001E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239" name="Button 31" hidden="1">
              <a:extLst>
                <a:ext uri="{63B3BB69-23CF-44E3-9099-C40C66FF867C}">
                  <a14:compatExt spid="_x0000_s94239"/>
                </a:ext>
                <a:ext uri="{FF2B5EF4-FFF2-40B4-BE49-F238E27FC236}">
                  <a16:creationId xmlns:a16="http://schemas.microsoft.com/office/drawing/2014/main" id="{00000000-0008-0000-1300-00001F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240" name="Button 32" hidden="1">
              <a:extLst>
                <a:ext uri="{63B3BB69-23CF-44E3-9099-C40C66FF867C}">
                  <a14:compatExt spid="_x0000_s94240"/>
                </a:ext>
                <a:ext uri="{FF2B5EF4-FFF2-40B4-BE49-F238E27FC236}">
                  <a16:creationId xmlns:a16="http://schemas.microsoft.com/office/drawing/2014/main" id="{00000000-0008-0000-1300-000020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241" name="Button 33" hidden="1">
              <a:extLst>
                <a:ext uri="{63B3BB69-23CF-44E3-9099-C40C66FF867C}">
                  <a14:compatExt spid="_x0000_s94241"/>
                </a:ext>
                <a:ext uri="{FF2B5EF4-FFF2-40B4-BE49-F238E27FC236}">
                  <a16:creationId xmlns:a16="http://schemas.microsoft.com/office/drawing/2014/main" id="{00000000-0008-0000-1300-000021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242" name="Button 34" hidden="1">
              <a:extLst>
                <a:ext uri="{63B3BB69-23CF-44E3-9099-C40C66FF867C}">
                  <a14:compatExt spid="_x0000_s94242"/>
                </a:ext>
                <a:ext uri="{FF2B5EF4-FFF2-40B4-BE49-F238E27FC236}">
                  <a16:creationId xmlns:a16="http://schemas.microsoft.com/office/drawing/2014/main" id="{00000000-0008-0000-1300-000022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243" name="Button 35" hidden="1">
              <a:extLst>
                <a:ext uri="{63B3BB69-23CF-44E3-9099-C40C66FF867C}">
                  <a14:compatExt spid="_x0000_s94243"/>
                </a:ext>
                <a:ext uri="{FF2B5EF4-FFF2-40B4-BE49-F238E27FC236}">
                  <a16:creationId xmlns:a16="http://schemas.microsoft.com/office/drawing/2014/main" id="{00000000-0008-0000-1300-000023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244" name="Button 36" hidden="1">
              <a:extLst>
                <a:ext uri="{63B3BB69-23CF-44E3-9099-C40C66FF867C}">
                  <a14:compatExt spid="_x0000_s94244"/>
                </a:ext>
                <a:ext uri="{FF2B5EF4-FFF2-40B4-BE49-F238E27FC236}">
                  <a16:creationId xmlns:a16="http://schemas.microsoft.com/office/drawing/2014/main" id="{00000000-0008-0000-1300-000024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245" name="Button 37" hidden="1">
              <a:extLst>
                <a:ext uri="{63B3BB69-23CF-44E3-9099-C40C66FF867C}">
                  <a14:compatExt spid="_x0000_s94245"/>
                </a:ext>
                <a:ext uri="{FF2B5EF4-FFF2-40B4-BE49-F238E27FC236}">
                  <a16:creationId xmlns:a16="http://schemas.microsoft.com/office/drawing/2014/main" id="{00000000-0008-0000-1300-000025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246" name="Button 38" hidden="1">
              <a:extLst>
                <a:ext uri="{63B3BB69-23CF-44E3-9099-C40C66FF867C}">
                  <a14:compatExt spid="_x0000_s94246"/>
                </a:ext>
                <a:ext uri="{FF2B5EF4-FFF2-40B4-BE49-F238E27FC236}">
                  <a16:creationId xmlns:a16="http://schemas.microsoft.com/office/drawing/2014/main" id="{00000000-0008-0000-1300-000026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247" name="Button 39" hidden="1">
              <a:extLst>
                <a:ext uri="{63B3BB69-23CF-44E3-9099-C40C66FF867C}">
                  <a14:compatExt spid="_x0000_s94247"/>
                </a:ext>
                <a:ext uri="{FF2B5EF4-FFF2-40B4-BE49-F238E27FC236}">
                  <a16:creationId xmlns:a16="http://schemas.microsoft.com/office/drawing/2014/main" id="{00000000-0008-0000-1300-000027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248" name="Button 40" hidden="1">
              <a:extLst>
                <a:ext uri="{63B3BB69-23CF-44E3-9099-C40C66FF867C}">
                  <a14:compatExt spid="_x0000_s94248"/>
                </a:ext>
                <a:ext uri="{FF2B5EF4-FFF2-40B4-BE49-F238E27FC236}">
                  <a16:creationId xmlns:a16="http://schemas.microsoft.com/office/drawing/2014/main" id="{00000000-0008-0000-1300-000028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249" name="Button 41" hidden="1">
              <a:extLst>
                <a:ext uri="{63B3BB69-23CF-44E3-9099-C40C66FF867C}">
                  <a14:compatExt spid="_x0000_s94249"/>
                </a:ext>
                <a:ext uri="{FF2B5EF4-FFF2-40B4-BE49-F238E27FC236}">
                  <a16:creationId xmlns:a16="http://schemas.microsoft.com/office/drawing/2014/main" id="{00000000-0008-0000-1300-000029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250" name="Button 42" hidden="1">
              <a:extLst>
                <a:ext uri="{63B3BB69-23CF-44E3-9099-C40C66FF867C}">
                  <a14:compatExt spid="_x0000_s94250"/>
                </a:ext>
                <a:ext uri="{FF2B5EF4-FFF2-40B4-BE49-F238E27FC236}">
                  <a16:creationId xmlns:a16="http://schemas.microsoft.com/office/drawing/2014/main" id="{00000000-0008-0000-1300-00002A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4251" name="Button 43" hidden="1">
              <a:extLst>
                <a:ext uri="{63B3BB69-23CF-44E3-9099-C40C66FF867C}">
                  <a14:compatExt spid="_x0000_s94251"/>
                </a:ext>
                <a:ext uri="{FF2B5EF4-FFF2-40B4-BE49-F238E27FC236}">
                  <a16:creationId xmlns:a16="http://schemas.microsoft.com/office/drawing/2014/main" id="{00000000-0008-0000-1300-00002B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4252" name="Button 44" hidden="1">
              <a:extLst>
                <a:ext uri="{63B3BB69-23CF-44E3-9099-C40C66FF867C}">
                  <a14:compatExt spid="_x0000_s94252"/>
                </a:ext>
                <a:ext uri="{FF2B5EF4-FFF2-40B4-BE49-F238E27FC236}">
                  <a16:creationId xmlns:a16="http://schemas.microsoft.com/office/drawing/2014/main" id="{00000000-0008-0000-1300-00002C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4253" name="Button 45" hidden="1">
              <a:extLst>
                <a:ext uri="{63B3BB69-23CF-44E3-9099-C40C66FF867C}">
                  <a14:compatExt spid="_x0000_s94253"/>
                </a:ext>
                <a:ext uri="{FF2B5EF4-FFF2-40B4-BE49-F238E27FC236}">
                  <a16:creationId xmlns:a16="http://schemas.microsoft.com/office/drawing/2014/main" id="{00000000-0008-0000-1300-00002D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4254" name="Button 46" hidden="1">
              <a:extLst>
                <a:ext uri="{63B3BB69-23CF-44E3-9099-C40C66FF867C}">
                  <a14:compatExt spid="_x0000_s94254"/>
                </a:ext>
                <a:ext uri="{FF2B5EF4-FFF2-40B4-BE49-F238E27FC236}">
                  <a16:creationId xmlns:a16="http://schemas.microsoft.com/office/drawing/2014/main" id="{00000000-0008-0000-1300-00002E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255" name="Button 47" hidden="1">
              <a:extLst>
                <a:ext uri="{63B3BB69-23CF-44E3-9099-C40C66FF867C}">
                  <a14:compatExt spid="_x0000_s94255"/>
                </a:ext>
                <a:ext uri="{FF2B5EF4-FFF2-40B4-BE49-F238E27FC236}">
                  <a16:creationId xmlns:a16="http://schemas.microsoft.com/office/drawing/2014/main" id="{00000000-0008-0000-1300-00002F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256" name="Button 48" hidden="1">
              <a:extLst>
                <a:ext uri="{63B3BB69-23CF-44E3-9099-C40C66FF867C}">
                  <a14:compatExt spid="_x0000_s94256"/>
                </a:ext>
                <a:ext uri="{FF2B5EF4-FFF2-40B4-BE49-F238E27FC236}">
                  <a16:creationId xmlns:a16="http://schemas.microsoft.com/office/drawing/2014/main" id="{00000000-0008-0000-1300-000030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257" name="Button 49" hidden="1">
              <a:extLst>
                <a:ext uri="{63B3BB69-23CF-44E3-9099-C40C66FF867C}">
                  <a14:compatExt spid="_x0000_s94257"/>
                </a:ext>
                <a:ext uri="{FF2B5EF4-FFF2-40B4-BE49-F238E27FC236}">
                  <a16:creationId xmlns:a16="http://schemas.microsoft.com/office/drawing/2014/main" id="{00000000-0008-0000-1300-000031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258" name="Button 50" hidden="1">
              <a:extLst>
                <a:ext uri="{63B3BB69-23CF-44E3-9099-C40C66FF867C}">
                  <a14:compatExt spid="_x0000_s94258"/>
                </a:ext>
                <a:ext uri="{FF2B5EF4-FFF2-40B4-BE49-F238E27FC236}">
                  <a16:creationId xmlns:a16="http://schemas.microsoft.com/office/drawing/2014/main" id="{00000000-0008-0000-1300-000032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259" name="Button 51" hidden="1">
              <a:extLst>
                <a:ext uri="{63B3BB69-23CF-44E3-9099-C40C66FF867C}">
                  <a14:compatExt spid="_x0000_s94259"/>
                </a:ext>
                <a:ext uri="{FF2B5EF4-FFF2-40B4-BE49-F238E27FC236}">
                  <a16:creationId xmlns:a16="http://schemas.microsoft.com/office/drawing/2014/main" id="{00000000-0008-0000-1300-000033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260" name="Button 52" hidden="1">
              <a:extLst>
                <a:ext uri="{63B3BB69-23CF-44E3-9099-C40C66FF867C}">
                  <a14:compatExt spid="_x0000_s94260"/>
                </a:ext>
                <a:ext uri="{FF2B5EF4-FFF2-40B4-BE49-F238E27FC236}">
                  <a16:creationId xmlns:a16="http://schemas.microsoft.com/office/drawing/2014/main" id="{00000000-0008-0000-1300-000034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261" name="Button 53" hidden="1">
              <a:extLst>
                <a:ext uri="{63B3BB69-23CF-44E3-9099-C40C66FF867C}">
                  <a14:compatExt spid="_x0000_s94261"/>
                </a:ext>
                <a:ext uri="{FF2B5EF4-FFF2-40B4-BE49-F238E27FC236}">
                  <a16:creationId xmlns:a16="http://schemas.microsoft.com/office/drawing/2014/main" id="{00000000-0008-0000-1300-000035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262" name="Button 54" hidden="1">
              <a:extLst>
                <a:ext uri="{63B3BB69-23CF-44E3-9099-C40C66FF867C}">
                  <a14:compatExt spid="_x0000_s94262"/>
                </a:ext>
                <a:ext uri="{FF2B5EF4-FFF2-40B4-BE49-F238E27FC236}">
                  <a16:creationId xmlns:a16="http://schemas.microsoft.com/office/drawing/2014/main" id="{00000000-0008-0000-1300-000036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4263" name="Button 55" hidden="1">
              <a:extLst>
                <a:ext uri="{63B3BB69-23CF-44E3-9099-C40C66FF867C}">
                  <a14:compatExt spid="_x0000_s94263"/>
                </a:ext>
                <a:ext uri="{FF2B5EF4-FFF2-40B4-BE49-F238E27FC236}">
                  <a16:creationId xmlns:a16="http://schemas.microsoft.com/office/drawing/2014/main" id="{00000000-0008-0000-1300-000037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4264" name="Button 56" hidden="1">
              <a:extLst>
                <a:ext uri="{63B3BB69-23CF-44E3-9099-C40C66FF867C}">
                  <a14:compatExt spid="_x0000_s94264"/>
                </a:ext>
                <a:ext uri="{FF2B5EF4-FFF2-40B4-BE49-F238E27FC236}">
                  <a16:creationId xmlns:a16="http://schemas.microsoft.com/office/drawing/2014/main" id="{00000000-0008-0000-1300-000038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4265" name="Button 57" hidden="1">
              <a:extLst>
                <a:ext uri="{63B3BB69-23CF-44E3-9099-C40C66FF867C}">
                  <a14:compatExt spid="_x0000_s94265"/>
                </a:ext>
                <a:ext uri="{FF2B5EF4-FFF2-40B4-BE49-F238E27FC236}">
                  <a16:creationId xmlns:a16="http://schemas.microsoft.com/office/drawing/2014/main" id="{00000000-0008-0000-1300-000039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4266" name="Button 58" hidden="1">
              <a:extLst>
                <a:ext uri="{63B3BB69-23CF-44E3-9099-C40C66FF867C}">
                  <a14:compatExt spid="_x0000_s94266"/>
                </a:ext>
                <a:ext uri="{FF2B5EF4-FFF2-40B4-BE49-F238E27FC236}">
                  <a16:creationId xmlns:a16="http://schemas.microsoft.com/office/drawing/2014/main" id="{00000000-0008-0000-1300-00003A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94267" name="Button 59" hidden="1">
              <a:extLst>
                <a:ext uri="{63B3BB69-23CF-44E3-9099-C40C66FF867C}">
                  <a14:compatExt spid="_x0000_s94267"/>
                </a:ext>
                <a:ext uri="{FF2B5EF4-FFF2-40B4-BE49-F238E27FC236}">
                  <a16:creationId xmlns:a16="http://schemas.microsoft.com/office/drawing/2014/main" id="{00000000-0008-0000-1300-00003B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268" name="Button 60" hidden="1">
              <a:extLst>
                <a:ext uri="{63B3BB69-23CF-44E3-9099-C40C66FF867C}">
                  <a14:compatExt spid="_x0000_s94268"/>
                </a:ext>
                <a:ext uri="{FF2B5EF4-FFF2-40B4-BE49-F238E27FC236}">
                  <a16:creationId xmlns:a16="http://schemas.microsoft.com/office/drawing/2014/main" id="{00000000-0008-0000-1300-00003C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269" name="Button 61" hidden="1">
              <a:extLst>
                <a:ext uri="{63B3BB69-23CF-44E3-9099-C40C66FF867C}">
                  <a14:compatExt spid="_x0000_s94269"/>
                </a:ext>
                <a:ext uri="{FF2B5EF4-FFF2-40B4-BE49-F238E27FC236}">
                  <a16:creationId xmlns:a16="http://schemas.microsoft.com/office/drawing/2014/main" id="{00000000-0008-0000-1300-00003D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270" name="Button 62" hidden="1">
              <a:extLst>
                <a:ext uri="{63B3BB69-23CF-44E3-9099-C40C66FF867C}">
                  <a14:compatExt spid="_x0000_s94270"/>
                </a:ext>
                <a:ext uri="{FF2B5EF4-FFF2-40B4-BE49-F238E27FC236}">
                  <a16:creationId xmlns:a16="http://schemas.microsoft.com/office/drawing/2014/main" id="{00000000-0008-0000-1300-00003E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271" name="Button 63" hidden="1">
              <a:extLst>
                <a:ext uri="{63B3BB69-23CF-44E3-9099-C40C66FF867C}">
                  <a14:compatExt spid="_x0000_s94271"/>
                </a:ext>
                <a:ext uri="{FF2B5EF4-FFF2-40B4-BE49-F238E27FC236}">
                  <a16:creationId xmlns:a16="http://schemas.microsoft.com/office/drawing/2014/main" id="{00000000-0008-0000-1300-00003F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272" name="Button 64" hidden="1">
              <a:extLst>
                <a:ext uri="{63B3BB69-23CF-44E3-9099-C40C66FF867C}">
                  <a14:compatExt spid="_x0000_s94272"/>
                </a:ext>
                <a:ext uri="{FF2B5EF4-FFF2-40B4-BE49-F238E27FC236}">
                  <a16:creationId xmlns:a16="http://schemas.microsoft.com/office/drawing/2014/main" id="{00000000-0008-0000-1300-000040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273" name="Button 65" hidden="1">
              <a:extLst>
                <a:ext uri="{63B3BB69-23CF-44E3-9099-C40C66FF867C}">
                  <a14:compatExt spid="_x0000_s94273"/>
                </a:ext>
                <a:ext uri="{FF2B5EF4-FFF2-40B4-BE49-F238E27FC236}">
                  <a16:creationId xmlns:a16="http://schemas.microsoft.com/office/drawing/2014/main" id="{00000000-0008-0000-1300-000041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274" name="Button 66" hidden="1">
              <a:extLst>
                <a:ext uri="{63B3BB69-23CF-44E3-9099-C40C66FF867C}">
                  <a14:compatExt spid="_x0000_s94274"/>
                </a:ext>
                <a:ext uri="{FF2B5EF4-FFF2-40B4-BE49-F238E27FC236}">
                  <a16:creationId xmlns:a16="http://schemas.microsoft.com/office/drawing/2014/main" id="{00000000-0008-0000-1300-000042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275" name="Button 67" hidden="1">
              <a:extLst>
                <a:ext uri="{63B3BB69-23CF-44E3-9099-C40C66FF867C}">
                  <a14:compatExt spid="_x0000_s94275"/>
                </a:ext>
                <a:ext uri="{FF2B5EF4-FFF2-40B4-BE49-F238E27FC236}">
                  <a16:creationId xmlns:a16="http://schemas.microsoft.com/office/drawing/2014/main" id="{00000000-0008-0000-1300-000043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4276" name="Button 68" hidden="1">
              <a:extLst>
                <a:ext uri="{63B3BB69-23CF-44E3-9099-C40C66FF867C}">
                  <a14:compatExt spid="_x0000_s94276"/>
                </a:ext>
                <a:ext uri="{FF2B5EF4-FFF2-40B4-BE49-F238E27FC236}">
                  <a16:creationId xmlns:a16="http://schemas.microsoft.com/office/drawing/2014/main" id="{00000000-0008-0000-1300-000044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4277" name="Button 69" hidden="1">
              <a:extLst>
                <a:ext uri="{63B3BB69-23CF-44E3-9099-C40C66FF867C}">
                  <a14:compatExt spid="_x0000_s94277"/>
                </a:ext>
                <a:ext uri="{FF2B5EF4-FFF2-40B4-BE49-F238E27FC236}">
                  <a16:creationId xmlns:a16="http://schemas.microsoft.com/office/drawing/2014/main" id="{00000000-0008-0000-1300-000045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4278" name="Button 70" hidden="1">
              <a:extLst>
                <a:ext uri="{63B3BB69-23CF-44E3-9099-C40C66FF867C}">
                  <a14:compatExt spid="_x0000_s94278"/>
                </a:ext>
                <a:ext uri="{FF2B5EF4-FFF2-40B4-BE49-F238E27FC236}">
                  <a16:creationId xmlns:a16="http://schemas.microsoft.com/office/drawing/2014/main" id="{00000000-0008-0000-1300-000046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4279" name="Button 71" hidden="1">
              <a:extLst>
                <a:ext uri="{63B3BB69-23CF-44E3-9099-C40C66FF867C}">
                  <a14:compatExt spid="_x0000_s94279"/>
                </a:ext>
                <a:ext uri="{FF2B5EF4-FFF2-40B4-BE49-F238E27FC236}">
                  <a16:creationId xmlns:a16="http://schemas.microsoft.com/office/drawing/2014/main" id="{00000000-0008-0000-1300-000047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4280" name="Button 72" hidden="1">
              <a:extLst>
                <a:ext uri="{63B3BB69-23CF-44E3-9099-C40C66FF867C}">
                  <a14:compatExt spid="_x0000_s94280"/>
                </a:ext>
                <a:ext uri="{FF2B5EF4-FFF2-40B4-BE49-F238E27FC236}">
                  <a16:creationId xmlns:a16="http://schemas.microsoft.com/office/drawing/2014/main" id="{00000000-0008-0000-1300-000048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4281" name="Button 73" hidden="1">
              <a:extLst>
                <a:ext uri="{63B3BB69-23CF-44E3-9099-C40C66FF867C}">
                  <a14:compatExt spid="_x0000_s94281"/>
                </a:ext>
                <a:ext uri="{FF2B5EF4-FFF2-40B4-BE49-F238E27FC236}">
                  <a16:creationId xmlns:a16="http://schemas.microsoft.com/office/drawing/2014/main" id="{00000000-0008-0000-1300-000049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4282" name="Button 74" hidden="1">
              <a:extLst>
                <a:ext uri="{63B3BB69-23CF-44E3-9099-C40C66FF867C}">
                  <a14:compatExt spid="_x0000_s94282"/>
                </a:ext>
                <a:ext uri="{FF2B5EF4-FFF2-40B4-BE49-F238E27FC236}">
                  <a16:creationId xmlns:a16="http://schemas.microsoft.com/office/drawing/2014/main" id="{00000000-0008-0000-1300-00004A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4283" name="Button 75" hidden="1">
              <a:extLst>
                <a:ext uri="{63B3BB69-23CF-44E3-9099-C40C66FF867C}">
                  <a14:compatExt spid="_x0000_s94283"/>
                </a:ext>
                <a:ext uri="{FF2B5EF4-FFF2-40B4-BE49-F238E27FC236}">
                  <a16:creationId xmlns:a16="http://schemas.microsoft.com/office/drawing/2014/main" id="{00000000-0008-0000-1300-00004B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284" name="Button 76" hidden="1">
              <a:extLst>
                <a:ext uri="{63B3BB69-23CF-44E3-9099-C40C66FF867C}">
                  <a14:compatExt spid="_x0000_s94284"/>
                </a:ext>
                <a:ext uri="{FF2B5EF4-FFF2-40B4-BE49-F238E27FC236}">
                  <a16:creationId xmlns:a16="http://schemas.microsoft.com/office/drawing/2014/main" id="{00000000-0008-0000-1300-00004C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285" name="Button 77" hidden="1">
              <a:extLst>
                <a:ext uri="{63B3BB69-23CF-44E3-9099-C40C66FF867C}">
                  <a14:compatExt spid="_x0000_s94285"/>
                </a:ext>
                <a:ext uri="{FF2B5EF4-FFF2-40B4-BE49-F238E27FC236}">
                  <a16:creationId xmlns:a16="http://schemas.microsoft.com/office/drawing/2014/main" id="{00000000-0008-0000-1300-00004D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286" name="Button 78" hidden="1">
              <a:extLst>
                <a:ext uri="{63B3BB69-23CF-44E3-9099-C40C66FF867C}">
                  <a14:compatExt spid="_x0000_s94286"/>
                </a:ext>
                <a:ext uri="{FF2B5EF4-FFF2-40B4-BE49-F238E27FC236}">
                  <a16:creationId xmlns:a16="http://schemas.microsoft.com/office/drawing/2014/main" id="{00000000-0008-0000-1300-00004E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287" name="Button 79" hidden="1">
              <a:extLst>
                <a:ext uri="{63B3BB69-23CF-44E3-9099-C40C66FF867C}">
                  <a14:compatExt spid="_x0000_s94287"/>
                </a:ext>
                <a:ext uri="{FF2B5EF4-FFF2-40B4-BE49-F238E27FC236}">
                  <a16:creationId xmlns:a16="http://schemas.microsoft.com/office/drawing/2014/main" id="{00000000-0008-0000-1300-00004F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288" name="Button 80" hidden="1">
              <a:extLst>
                <a:ext uri="{63B3BB69-23CF-44E3-9099-C40C66FF867C}">
                  <a14:compatExt spid="_x0000_s94288"/>
                </a:ext>
                <a:ext uri="{FF2B5EF4-FFF2-40B4-BE49-F238E27FC236}">
                  <a16:creationId xmlns:a16="http://schemas.microsoft.com/office/drawing/2014/main" id="{00000000-0008-0000-1300-000050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289" name="Button 81" hidden="1">
              <a:extLst>
                <a:ext uri="{63B3BB69-23CF-44E3-9099-C40C66FF867C}">
                  <a14:compatExt spid="_x0000_s94289"/>
                </a:ext>
                <a:ext uri="{FF2B5EF4-FFF2-40B4-BE49-F238E27FC236}">
                  <a16:creationId xmlns:a16="http://schemas.microsoft.com/office/drawing/2014/main" id="{00000000-0008-0000-1300-000051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290" name="Button 82" hidden="1">
              <a:extLst>
                <a:ext uri="{63B3BB69-23CF-44E3-9099-C40C66FF867C}">
                  <a14:compatExt spid="_x0000_s94290"/>
                </a:ext>
                <a:ext uri="{FF2B5EF4-FFF2-40B4-BE49-F238E27FC236}">
                  <a16:creationId xmlns:a16="http://schemas.microsoft.com/office/drawing/2014/main" id="{00000000-0008-0000-1300-000052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291" name="Button 83" hidden="1">
              <a:extLst>
                <a:ext uri="{63B3BB69-23CF-44E3-9099-C40C66FF867C}">
                  <a14:compatExt spid="_x0000_s94291"/>
                </a:ext>
                <a:ext uri="{FF2B5EF4-FFF2-40B4-BE49-F238E27FC236}">
                  <a16:creationId xmlns:a16="http://schemas.microsoft.com/office/drawing/2014/main" id="{00000000-0008-0000-1300-000053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4292" name="Button 84" hidden="1">
              <a:extLst>
                <a:ext uri="{63B3BB69-23CF-44E3-9099-C40C66FF867C}">
                  <a14:compatExt spid="_x0000_s94292"/>
                </a:ext>
                <a:ext uri="{FF2B5EF4-FFF2-40B4-BE49-F238E27FC236}">
                  <a16:creationId xmlns:a16="http://schemas.microsoft.com/office/drawing/2014/main" id="{00000000-0008-0000-1300-000054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4293" name="Button 85" hidden="1">
              <a:extLst>
                <a:ext uri="{63B3BB69-23CF-44E3-9099-C40C66FF867C}">
                  <a14:compatExt spid="_x0000_s94293"/>
                </a:ext>
                <a:ext uri="{FF2B5EF4-FFF2-40B4-BE49-F238E27FC236}">
                  <a16:creationId xmlns:a16="http://schemas.microsoft.com/office/drawing/2014/main" id="{00000000-0008-0000-1300-000055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4294" name="Button 86" hidden="1">
              <a:extLst>
                <a:ext uri="{63B3BB69-23CF-44E3-9099-C40C66FF867C}">
                  <a14:compatExt spid="_x0000_s94294"/>
                </a:ext>
                <a:ext uri="{FF2B5EF4-FFF2-40B4-BE49-F238E27FC236}">
                  <a16:creationId xmlns:a16="http://schemas.microsoft.com/office/drawing/2014/main" id="{00000000-0008-0000-1300-000056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4295" name="Button 87" hidden="1">
              <a:extLst>
                <a:ext uri="{63B3BB69-23CF-44E3-9099-C40C66FF867C}">
                  <a14:compatExt spid="_x0000_s94295"/>
                </a:ext>
                <a:ext uri="{FF2B5EF4-FFF2-40B4-BE49-F238E27FC236}">
                  <a16:creationId xmlns:a16="http://schemas.microsoft.com/office/drawing/2014/main" id="{00000000-0008-0000-1300-000057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296" name="Button 88" hidden="1">
              <a:extLst>
                <a:ext uri="{63B3BB69-23CF-44E3-9099-C40C66FF867C}">
                  <a14:compatExt spid="_x0000_s94296"/>
                </a:ext>
                <a:ext uri="{FF2B5EF4-FFF2-40B4-BE49-F238E27FC236}">
                  <a16:creationId xmlns:a16="http://schemas.microsoft.com/office/drawing/2014/main" id="{00000000-0008-0000-1300-000058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297" name="Button 89" hidden="1">
              <a:extLst>
                <a:ext uri="{63B3BB69-23CF-44E3-9099-C40C66FF867C}">
                  <a14:compatExt spid="_x0000_s94297"/>
                </a:ext>
                <a:ext uri="{FF2B5EF4-FFF2-40B4-BE49-F238E27FC236}">
                  <a16:creationId xmlns:a16="http://schemas.microsoft.com/office/drawing/2014/main" id="{00000000-0008-0000-1300-000059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298" name="Button 90" hidden="1">
              <a:extLst>
                <a:ext uri="{63B3BB69-23CF-44E3-9099-C40C66FF867C}">
                  <a14:compatExt spid="_x0000_s94298"/>
                </a:ext>
                <a:ext uri="{FF2B5EF4-FFF2-40B4-BE49-F238E27FC236}">
                  <a16:creationId xmlns:a16="http://schemas.microsoft.com/office/drawing/2014/main" id="{00000000-0008-0000-1300-00005A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299" name="Button 91" hidden="1">
              <a:extLst>
                <a:ext uri="{63B3BB69-23CF-44E3-9099-C40C66FF867C}">
                  <a14:compatExt spid="_x0000_s94299"/>
                </a:ext>
                <a:ext uri="{FF2B5EF4-FFF2-40B4-BE49-F238E27FC236}">
                  <a16:creationId xmlns:a16="http://schemas.microsoft.com/office/drawing/2014/main" id="{00000000-0008-0000-1300-00005B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300" name="Button 92" hidden="1">
              <a:extLst>
                <a:ext uri="{63B3BB69-23CF-44E3-9099-C40C66FF867C}">
                  <a14:compatExt spid="_x0000_s94300"/>
                </a:ext>
                <a:ext uri="{FF2B5EF4-FFF2-40B4-BE49-F238E27FC236}">
                  <a16:creationId xmlns:a16="http://schemas.microsoft.com/office/drawing/2014/main" id="{00000000-0008-0000-1300-00005C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301" name="Button 93" hidden="1">
              <a:extLst>
                <a:ext uri="{63B3BB69-23CF-44E3-9099-C40C66FF867C}">
                  <a14:compatExt spid="_x0000_s94301"/>
                </a:ext>
                <a:ext uri="{FF2B5EF4-FFF2-40B4-BE49-F238E27FC236}">
                  <a16:creationId xmlns:a16="http://schemas.microsoft.com/office/drawing/2014/main" id="{00000000-0008-0000-1300-00005D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302" name="Button 94" hidden="1">
              <a:extLst>
                <a:ext uri="{63B3BB69-23CF-44E3-9099-C40C66FF867C}">
                  <a14:compatExt spid="_x0000_s94302"/>
                </a:ext>
                <a:ext uri="{FF2B5EF4-FFF2-40B4-BE49-F238E27FC236}">
                  <a16:creationId xmlns:a16="http://schemas.microsoft.com/office/drawing/2014/main" id="{00000000-0008-0000-1300-00005E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303" name="Button 95" hidden="1">
              <a:extLst>
                <a:ext uri="{63B3BB69-23CF-44E3-9099-C40C66FF867C}">
                  <a14:compatExt spid="_x0000_s94303"/>
                </a:ext>
                <a:ext uri="{FF2B5EF4-FFF2-40B4-BE49-F238E27FC236}">
                  <a16:creationId xmlns:a16="http://schemas.microsoft.com/office/drawing/2014/main" id="{00000000-0008-0000-1300-00005F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304" name="Button 96" hidden="1">
              <a:extLst>
                <a:ext uri="{63B3BB69-23CF-44E3-9099-C40C66FF867C}">
                  <a14:compatExt spid="_x0000_s94304"/>
                </a:ext>
                <a:ext uri="{FF2B5EF4-FFF2-40B4-BE49-F238E27FC236}">
                  <a16:creationId xmlns:a16="http://schemas.microsoft.com/office/drawing/2014/main" id="{00000000-0008-0000-1300-000060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305" name="Button 97" hidden="1">
              <a:extLst>
                <a:ext uri="{63B3BB69-23CF-44E3-9099-C40C66FF867C}">
                  <a14:compatExt spid="_x0000_s94305"/>
                </a:ext>
                <a:ext uri="{FF2B5EF4-FFF2-40B4-BE49-F238E27FC236}">
                  <a16:creationId xmlns:a16="http://schemas.microsoft.com/office/drawing/2014/main" id="{00000000-0008-0000-1300-000061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306" name="Button 98" hidden="1">
              <a:extLst>
                <a:ext uri="{63B3BB69-23CF-44E3-9099-C40C66FF867C}">
                  <a14:compatExt spid="_x0000_s94306"/>
                </a:ext>
                <a:ext uri="{FF2B5EF4-FFF2-40B4-BE49-F238E27FC236}">
                  <a16:creationId xmlns:a16="http://schemas.microsoft.com/office/drawing/2014/main" id="{00000000-0008-0000-1300-000062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307" name="Button 99" hidden="1">
              <a:extLst>
                <a:ext uri="{63B3BB69-23CF-44E3-9099-C40C66FF867C}">
                  <a14:compatExt spid="_x0000_s94307"/>
                </a:ext>
                <a:ext uri="{FF2B5EF4-FFF2-40B4-BE49-F238E27FC236}">
                  <a16:creationId xmlns:a16="http://schemas.microsoft.com/office/drawing/2014/main" id="{00000000-0008-0000-1300-000063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4308" name="Button 100" hidden="1">
              <a:extLst>
                <a:ext uri="{63B3BB69-23CF-44E3-9099-C40C66FF867C}">
                  <a14:compatExt spid="_x0000_s94308"/>
                </a:ext>
                <a:ext uri="{FF2B5EF4-FFF2-40B4-BE49-F238E27FC236}">
                  <a16:creationId xmlns:a16="http://schemas.microsoft.com/office/drawing/2014/main" id="{00000000-0008-0000-1300-000064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4309" name="Button 101" hidden="1">
              <a:extLst>
                <a:ext uri="{63B3BB69-23CF-44E3-9099-C40C66FF867C}">
                  <a14:compatExt spid="_x0000_s94309"/>
                </a:ext>
                <a:ext uri="{FF2B5EF4-FFF2-40B4-BE49-F238E27FC236}">
                  <a16:creationId xmlns:a16="http://schemas.microsoft.com/office/drawing/2014/main" id="{00000000-0008-0000-1300-000065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4310" name="Button 102" hidden="1">
              <a:extLst>
                <a:ext uri="{63B3BB69-23CF-44E3-9099-C40C66FF867C}">
                  <a14:compatExt spid="_x0000_s94310"/>
                </a:ext>
                <a:ext uri="{FF2B5EF4-FFF2-40B4-BE49-F238E27FC236}">
                  <a16:creationId xmlns:a16="http://schemas.microsoft.com/office/drawing/2014/main" id="{00000000-0008-0000-1300-000066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4311" name="Button 103" hidden="1">
              <a:extLst>
                <a:ext uri="{63B3BB69-23CF-44E3-9099-C40C66FF867C}">
                  <a14:compatExt spid="_x0000_s94311"/>
                </a:ext>
                <a:ext uri="{FF2B5EF4-FFF2-40B4-BE49-F238E27FC236}">
                  <a16:creationId xmlns:a16="http://schemas.microsoft.com/office/drawing/2014/main" id="{00000000-0008-0000-1300-000067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312" name="Button 104" hidden="1">
              <a:extLst>
                <a:ext uri="{63B3BB69-23CF-44E3-9099-C40C66FF867C}">
                  <a14:compatExt spid="_x0000_s94312"/>
                </a:ext>
                <a:ext uri="{FF2B5EF4-FFF2-40B4-BE49-F238E27FC236}">
                  <a16:creationId xmlns:a16="http://schemas.microsoft.com/office/drawing/2014/main" id="{00000000-0008-0000-1300-000068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313" name="Button 105" hidden="1">
              <a:extLst>
                <a:ext uri="{63B3BB69-23CF-44E3-9099-C40C66FF867C}">
                  <a14:compatExt spid="_x0000_s94313"/>
                </a:ext>
                <a:ext uri="{FF2B5EF4-FFF2-40B4-BE49-F238E27FC236}">
                  <a16:creationId xmlns:a16="http://schemas.microsoft.com/office/drawing/2014/main" id="{00000000-0008-0000-1300-000069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314" name="Button 106" hidden="1">
              <a:extLst>
                <a:ext uri="{63B3BB69-23CF-44E3-9099-C40C66FF867C}">
                  <a14:compatExt spid="_x0000_s94314"/>
                </a:ext>
                <a:ext uri="{FF2B5EF4-FFF2-40B4-BE49-F238E27FC236}">
                  <a16:creationId xmlns:a16="http://schemas.microsoft.com/office/drawing/2014/main" id="{00000000-0008-0000-1300-00006A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315" name="Button 107" hidden="1">
              <a:extLst>
                <a:ext uri="{63B3BB69-23CF-44E3-9099-C40C66FF867C}">
                  <a14:compatExt spid="_x0000_s94315"/>
                </a:ext>
                <a:ext uri="{FF2B5EF4-FFF2-40B4-BE49-F238E27FC236}">
                  <a16:creationId xmlns:a16="http://schemas.microsoft.com/office/drawing/2014/main" id="{00000000-0008-0000-1300-00006B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316" name="Button 108" hidden="1">
              <a:extLst>
                <a:ext uri="{63B3BB69-23CF-44E3-9099-C40C66FF867C}">
                  <a14:compatExt spid="_x0000_s94316"/>
                </a:ext>
                <a:ext uri="{FF2B5EF4-FFF2-40B4-BE49-F238E27FC236}">
                  <a16:creationId xmlns:a16="http://schemas.microsoft.com/office/drawing/2014/main" id="{00000000-0008-0000-1300-00006C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317" name="Button 109" hidden="1">
              <a:extLst>
                <a:ext uri="{63B3BB69-23CF-44E3-9099-C40C66FF867C}">
                  <a14:compatExt spid="_x0000_s94317"/>
                </a:ext>
                <a:ext uri="{FF2B5EF4-FFF2-40B4-BE49-F238E27FC236}">
                  <a16:creationId xmlns:a16="http://schemas.microsoft.com/office/drawing/2014/main" id="{00000000-0008-0000-1300-00006D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318" name="Button 110" hidden="1">
              <a:extLst>
                <a:ext uri="{63B3BB69-23CF-44E3-9099-C40C66FF867C}">
                  <a14:compatExt spid="_x0000_s94318"/>
                </a:ext>
                <a:ext uri="{FF2B5EF4-FFF2-40B4-BE49-F238E27FC236}">
                  <a16:creationId xmlns:a16="http://schemas.microsoft.com/office/drawing/2014/main" id="{00000000-0008-0000-1300-00006E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319" name="Button 111" hidden="1">
              <a:extLst>
                <a:ext uri="{63B3BB69-23CF-44E3-9099-C40C66FF867C}">
                  <a14:compatExt spid="_x0000_s94319"/>
                </a:ext>
                <a:ext uri="{FF2B5EF4-FFF2-40B4-BE49-F238E27FC236}">
                  <a16:creationId xmlns:a16="http://schemas.microsoft.com/office/drawing/2014/main" id="{00000000-0008-0000-1300-00006F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4320" name="Button 112" hidden="1">
              <a:extLst>
                <a:ext uri="{63B3BB69-23CF-44E3-9099-C40C66FF867C}">
                  <a14:compatExt spid="_x0000_s94320"/>
                </a:ext>
                <a:ext uri="{FF2B5EF4-FFF2-40B4-BE49-F238E27FC236}">
                  <a16:creationId xmlns:a16="http://schemas.microsoft.com/office/drawing/2014/main" id="{00000000-0008-0000-1300-000070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4321" name="Button 113" hidden="1">
              <a:extLst>
                <a:ext uri="{63B3BB69-23CF-44E3-9099-C40C66FF867C}">
                  <a14:compatExt spid="_x0000_s94321"/>
                </a:ext>
                <a:ext uri="{FF2B5EF4-FFF2-40B4-BE49-F238E27FC236}">
                  <a16:creationId xmlns:a16="http://schemas.microsoft.com/office/drawing/2014/main" id="{00000000-0008-0000-1300-000071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4322" name="Button 114" hidden="1">
              <a:extLst>
                <a:ext uri="{63B3BB69-23CF-44E3-9099-C40C66FF867C}">
                  <a14:compatExt spid="_x0000_s94322"/>
                </a:ext>
                <a:ext uri="{FF2B5EF4-FFF2-40B4-BE49-F238E27FC236}">
                  <a16:creationId xmlns:a16="http://schemas.microsoft.com/office/drawing/2014/main" id="{00000000-0008-0000-1300-000072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4323" name="Button 115" hidden="1">
              <a:extLst>
                <a:ext uri="{63B3BB69-23CF-44E3-9099-C40C66FF867C}">
                  <a14:compatExt spid="_x0000_s94323"/>
                </a:ext>
                <a:ext uri="{FF2B5EF4-FFF2-40B4-BE49-F238E27FC236}">
                  <a16:creationId xmlns:a16="http://schemas.microsoft.com/office/drawing/2014/main" id="{00000000-0008-0000-1300-000073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324" name="Button 116" hidden="1">
              <a:extLst>
                <a:ext uri="{63B3BB69-23CF-44E3-9099-C40C66FF867C}">
                  <a14:compatExt spid="_x0000_s94324"/>
                </a:ext>
                <a:ext uri="{FF2B5EF4-FFF2-40B4-BE49-F238E27FC236}">
                  <a16:creationId xmlns:a16="http://schemas.microsoft.com/office/drawing/2014/main" id="{00000000-0008-0000-1300-000074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325" name="Button 117" hidden="1">
              <a:extLst>
                <a:ext uri="{63B3BB69-23CF-44E3-9099-C40C66FF867C}">
                  <a14:compatExt spid="_x0000_s94325"/>
                </a:ext>
                <a:ext uri="{FF2B5EF4-FFF2-40B4-BE49-F238E27FC236}">
                  <a16:creationId xmlns:a16="http://schemas.microsoft.com/office/drawing/2014/main" id="{00000000-0008-0000-1300-000075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326" name="Button 118" hidden="1">
              <a:extLst>
                <a:ext uri="{63B3BB69-23CF-44E3-9099-C40C66FF867C}">
                  <a14:compatExt spid="_x0000_s94326"/>
                </a:ext>
                <a:ext uri="{FF2B5EF4-FFF2-40B4-BE49-F238E27FC236}">
                  <a16:creationId xmlns:a16="http://schemas.microsoft.com/office/drawing/2014/main" id="{00000000-0008-0000-1300-000076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327" name="Button 119" hidden="1">
              <a:extLst>
                <a:ext uri="{63B3BB69-23CF-44E3-9099-C40C66FF867C}">
                  <a14:compatExt spid="_x0000_s94327"/>
                </a:ext>
                <a:ext uri="{FF2B5EF4-FFF2-40B4-BE49-F238E27FC236}">
                  <a16:creationId xmlns:a16="http://schemas.microsoft.com/office/drawing/2014/main" id="{00000000-0008-0000-1300-000077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94328" name="Button 120" hidden="1">
              <a:extLst>
                <a:ext uri="{63B3BB69-23CF-44E3-9099-C40C66FF867C}">
                  <a14:compatExt spid="_x0000_s94328"/>
                </a:ext>
                <a:ext uri="{FF2B5EF4-FFF2-40B4-BE49-F238E27FC236}">
                  <a16:creationId xmlns:a16="http://schemas.microsoft.com/office/drawing/2014/main" id="{00000000-0008-0000-1300-000078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94329" name="Button 121" hidden="1">
              <a:extLst>
                <a:ext uri="{63B3BB69-23CF-44E3-9099-C40C66FF867C}">
                  <a14:compatExt spid="_x0000_s94329"/>
                </a:ext>
                <a:ext uri="{FF2B5EF4-FFF2-40B4-BE49-F238E27FC236}">
                  <a16:creationId xmlns:a16="http://schemas.microsoft.com/office/drawing/2014/main" id="{00000000-0008-0000-1300-000079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94330" name="Button 122" hidden="1">
              <a:extLst>
                <a:ext uri="{63B3BB69-23CF-44E3-9099-C40C66FF867C}">
                  <a14:compatExt spid="_x0000_s94330"/>
                </a:ext>
                <a:ext uri="{FF2B5EF4-FFF2-40B4-BE49-F238E27FC236}">
                  <a16:creationId xmlns:a16="http://schemas.microsoft.com/office/drawing/2014/main" id="{00000000-0008-0000-1300-00007A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94331" name="Button 123" hidden="1">
              <a:extLst>
                <a:ext uri="{63B3BB69-23CF-44E3-9099-C40C66FF867C}">
                  <a14:compatExt spid="_x0000_s94331"/>
                </a:ext>
                <a:ext uri="{FF2B5EF4-FFF2-40B4-BE49-F238E27FC236}">
                  <a16:creationId xmlns:a16="http://schemas.microsoft.com/office/drawing/2014/main" id="{00000000-0008-0000-1300-00007B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94332" name="Button 124" hidden="1">
              <a:extLst>
                <a:ext uri="{63B3BB69-23CF-44E3-9099-C40C66FF867C}">
                  <a14:compatExt spid="_x0000_s94332"/>
                </a:ext>
                <a:ext uri="{FF2B5EF4-FFF2-40B4-BE49-F238E27FC236}">
                  <a16:creationId xmlns:a16="http://schemas.microsoft.com/office/drawing/2014/main" id="{00000000-0008-0000-1300-00007C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94333" name="Button 125" hidden="1">
              <a:extLst>
                <a:ext uri="{63B3BB69-23CF-44E3-9099-C40C66FF867C}">
                  <a14:compatExt spid="_x0000_s94333"/>
                </a:ext>
                <a:ext uri="{FF2B5EF4-FFF2-40B4-BE49-F238E27FC236}">
                  <a16:creationId xmlns:a16="http://schemas.microsoft.com/office/drawing/2014/main" id="{00000000-0008-0000-1300-00007D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334" name="Button 126" hidden="1">
              <a:extLst>
                <a:ext uri="{63B3BB69-23CF-44E3-9099-C40C66FF867C}">
                  <a14:compatExt spid="_x0000_s94334"/>
                </a:ext>
                <a:ext uri="{FF2B5EF4-FFF2-40B4-BE49-F238E27FC236}">
                  <a16:creationId xmlns:a16="http://schemas.microsoft.com/office/drawing/2014/main" id="{00000000-0008-0000-1300-00007E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335" name="Button 127" hidden="1">
              <a:extLst>
                <a:ext uri="{63B3BB69-23CF-44E3-9099-C40C66FF867C}">
                  <a14:compatExt spid="_x0000_s94335"/>
                </a:ext>
                <a:ext uri="{FF2B5EF4-FFF2-40B4-BE49-F238E27FC236}">
                  <a16:creationId xmlns:a16="http://schemas.microsoft.com/office/drawing/2014/main" id="{00000000-0008-0000-1300-00007F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336" name="Button 128" hidden="1">
              <a:extLst>
                <a:ext uri="{63B3BB69-23CF-44E3-9099-C40C66FF867C}">
                  <a14:compatExt spid="_x0000_s94336"/>
                </a:ext>
                <a:ext uri="{FF2B5EF4-FFF2-40B4-BE49-F238E27FC236}">
                  <a16:creationId xmlns:a16="http://schemas.microsoft.com/office/drawing/2014/main" id="{00000000-0008-0000-1300-000080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337" name="Button 129" hidden="1">
              <a:extLst>
                <a:ext uri="{63B3BB69-23CF-44E3-9099-C40C66FF867C}">
                  <a14:compatExt spid="_x0000_s94337"/>
                </a:ext>
                <a:ext uri="{FF2B5EF4-FFF2-40B4-BE49-F238E27FC236}">
                  <a16:creationId xmlns:a16="http://schemas.microsoft.com/office/drawing/2014/main" id="{00000000-0008-0000-1300-000081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338" name="Button 130" hidden="1">
              <a:extLst>
                <a:ext uri="{63B3BB69-23CF-44E3-9099-C40C66FF867C}">
                  <a14:compatExt spid="_x0000_s94338"/>
                </a:ext>
                <a:ext uri="{FF2B5EF4-FFF2-40B4-BE49-F238E27FC236}">
                  <a16:creationId xmlns:a16="http://schemas.microsoft.com/office/drawing/2014/main" id="{00000000-0008-0000-1300-000082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339" name="Button 131" hidden="1">
              <a:extLst>
                <a:ext uri="{63B3BB69-23CF-44E3-9099-C40C66FF867C}">
                  <a14:compatExt spid="_x0000_s94339"/>
                </a:ext>
                <a:ext uri="{FF2B5EF4-FFF2-40B4-BE49-F238E27FC236}">
                  <a16:creationId xmlns:a16="http://schemas.microsoft.com/office/drawing/2014/main" id="{00000000-0008-0000-1300-000083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340" name="Button 132" hidden="1">
              <a:extLst>
                <a:ext uri="{63B3BB69-23CF-44E3-9099-C40C66FF867C}">
                  <a14:compatExt spid="_x0000_s94340"/>
                </a:ext>
                <a:ext uri="{FF2B5EF4-FFF2-40B4-BE49-F238E27FC236}">
                  <a16:creationId xmlns:a16="http://schemas.microsoft.com/office/drawing/2014/main" id="{00000000-0008-0000-1300-000084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341" name="Button 133" hidden="1">
              <a:extLst>
                <a:ext uri="{63B3BB69-23CF-44E3-9099-C40C66FF867C}">
                  <a14:compatExt spid="_x0000_s94341"/>
                </a:ext>
                <a:ext uri="{FF2B5EF4-FFF2-40B4-BE49-F238E27FC236}">
                  <a16:creationId xmlns:a16="http://schemas.microsoft.com/office/drawing/2014/main" id="{00000000-0008-0000-1300-000085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4342" name="Button 134" hidden="1">
              <a:extLst>
                <a:ext uri="{63B3BB69-23CF-44E3-9099-C40C66FF867C}">
                  <a14:compatExt spid="_x0000_s94342"/>
                </a:ext>
                <a:ext uri="{FF2B5EF4-FFF2-40B4-BE49-F238E27FC236}">
                  <a16:creationId xmlns:a16="http://schemas.microsoft.com/office/drawing/2014/main" id="{00000000-0008-0000-1300-000086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4343" name="Button 135" hidden="1">
              <a:extLst>
                <a:ext uri="{63B3BB69-23CF-44E3-9099-C40C66FF867C}">
                  <a14:compatExt spid="_x0000_s94343"/>
                </a:ext>
                <a:ext uri="{FF2B5EF4-FFF2-40B4-BE49-F238E27FC236}">
                  <a16:creationId xmlns:a16="http://schemas.microsoft.com/office/drawing/2014/main" id="{00000000-0008-0000-1300-000087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4344" name="Button 136" hidden="1">
              <a:extLst>
                <a:ext uri="{63B3BB69-23CF-44E3-9099-C40C66FF867C}">
                  <a14:compatExt spid="_x0000_s94344"/>
                </a:ext>
                <a:ext uri="{FF2B5EF4-FFF2-40B4-BE49-F238E27FC236}">
                  <a16:creationId xmlns:a16="http://schemas.microsoft.com/office/drawing/2014/main" id="{00000000-0008-0000-1300-000088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4345" name="Button 137" hidden="1">
              <a:extLst>
                <a:ext uri="{63B3BB69-23CF-44E3-9099-C40C66FF867C}">
                  <a14:compatExt spid="_x0000_s94345"/>
                </a:ext>
                <a:ext uri="{FF2B5EF4-FFF2-40B4-BE49-F238E27FC236}">
                  <a16:creationId xmlns:a16="http://schemas.microsoft.com/office/drawing/2014/main" id="{00000000-0008-0000-1300-000089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4346" name="Button 138" hidden="1">
              <a:extLst>
                <a:ext uri="{63B3BB69-23CF-44E3-9099-C40C66FF867C}">
                  <a14:compatExt spid="_x0000_s94346"/>
                </a:ext>
                <a:ext uri="{FF2B5EF4-FFF2-40B4-BE49-F238E27FC236}">
                  <a16:creationId xmlns:a16="http://schemas.microsoft.com/office/drawing/2014/main" id="{00000000-0008-0000-1300-00008A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4347" name="Button 139" hidden="1">
              <a:extLst>
                <a:ext uri="{63B3BB69-23CF-44E3-9099-C40C66FF867C}">
                  <a14:compatExt spid="_x0000_s94347"/>
                </a:ext>
                <a:ext uri="{FF2B5EF4-FFF2-40B4-BE49-F238E27FC236}">
                  <a16:creationId xmlns:a16="http://schemas.microsoft.com/office/drawing/2014/main" id="{00000000-0008-0000-1300-00008B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4348" name="Button 140" hidden="1">
              <a:extLst>
                <a:ext uri="{63B3BB69-23CF-44E3-9099-C40C66FF867C}">
                  <a14:compatExt spid="_x0000_s94348"/>
                </a:ext>
                <a:ext uri="{FF2B5EF4-FFF2-40B4-BE49-F238E27FC236}">
                  <a16:creationId xmlns:a16="http://schemas.microsoft.com/office/drawing/2014/main" id="{00000000-0008-0000-1300-00008C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4349" name="Button 141" hidden="1">
              <a:extLst>
                <a:ext uri="{63B3BB69-23CF-44E3-9099-C40C66FF867C}">
                  <a14:compatExt spid="_x0000_s94349"/>
                </a:ext>
                <a:ext uri="{FF2B5EF4-FFF2-40B4-BE49-F238E27FC236}">
                  <a16:creationId xmlns:a16="http://schemas.microsoft.com/office/drawing/2014/main" id="{00000000-0008-0000-1300-00008D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350" name="Button 142" hidden="1">
              <a:extLst>
                <a:ext uri="{63B3BB69-23CF-44E3-9099-C40C66FF867C}">
                  <a14:compatExt spid="_x0000_s94350"/>
                </a:ext>
                <a:ext uri="{FF2B5EF4-FFF2-40B4-BE49-F238E27FC236}">
                  <a16:creationId xmlns:a16="http://schemas.microsoft.com/office/drawing/2014/main" id="{00000000-0008-0000-1300-00008E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351" name="Button 143" hidden="1">
              <a:extLst>
                <a:ext uri="{63B3BB69-23CF-44E3-9099-C40C66FF867C}">
                  <a14:compatExt spid="_x0000_s94351"/>
                </a:ext>
                <a:ext uri="{FF2B5EF4-FFF2-40B4-BE49-F238E27FC236}">
                  <a16:creationId xmlns:a16="http://schemas.microsoft.com/office/drawing/2014/main" id="{00000000-0008-0000-1300-00008F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352" name="Button 144" hidden="1">
              <a:extLst>
                <a:ext uri="{63B3BB69-23CF-44E3-9099-C40C66FF867C}">
                  <a14:compatExt spid="_x0000_s94352"/>
                </a:ext>
                <a:ext uri="{FF2B5EF4-FFF2-40B4-BE49-F238E27FC236}">
                  <a16:creationId xmlns:a16="http://schemas.microsoft.com/office/drawing/2014/main" id="{00000000-0008-0000-1300-000090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353" name="Button 145" hidden="1">
              <a:extLst>
                <a:ext uri="{63B3BB69-23CF-44E3-9099-C40C66FF867C}">
                  <a14:compatExt spid="_x0000_s94353"/>
                </a:ext>
                <a:ext uri="{FF2B5EF4-FFF2-40B4-BE49-F238E27FC236}">
                  <a16:creationId xmlns:a16="http://schemas.microsoft.com/office/drawing/2014/main" id="{00000000-0008-0000-1300-000091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354" name="Button 146" hidden="1">
              <a:extLst>
                <a:ext uri="{63B3BB69-23CF-44E3-9099-C40C66FF867C}">
                  <a14:compatExt spid="_x0000_s94354"/>
                </a:ext>
                <a:ext uri="{FF2B5EF4-FFF2-40B4-BE49-F238E27FC236}">
                  <a16:creationId xmlns:a16="http://schemas.microsoft.com/office/drawing/2014/main" id="{00000000-0008-0000-1300-000092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355" name="Button 147" hidden="1">
              <a:extLst>
                <a:ext uri="{63B3BB69-23CF-44E3-9099-C40C66FF867C}">
                  <a14:compatExt spid="_x0000_s94355"/>
                </a:ext>
                <a:ext uri="{FF2B5EF4-FFF2-40B4-BE49-F238E27FC236}">
                  <a16:creationId xmlns:a16="http://schemas.microsoft.com/office/drawing/2014/main" id="{00000000-0008-0000-1300-000093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356" name="Button 148" hidden="1">
              <a:extLst>
                <a:ext uri="{63B3BB69-23CF-44E3-9099-C40C66FF867C}">
                  <a14:compatExt spid="_x0000_s94356"/>
                </a:ext>
                <a:ext uri="{FF2B5EF4-FFF2-40B4-BE49-F238E27FC236}">
                  <a16:creationId xmlns:a16="http://schemas.microsoft.com/office/drawing/2014/main" id="{00000000-0008-0000-1300-000094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357" name="Button 149" hidden="1">
              <a:extLst>
                <a:ext uri="{63B3BB69-23CF-44E3-9099-C40C66FF867C}">
                  <a14:compatExt spid="_x0000_s94357"/>
                </a:ext>
                <a:ext uri="{FF2B5EF4-FFF2-40B4-BE49-F238E27FC236}">
                  <a16:creationId xmlns:a16="http://schemas.microsoft.com/office/drawing/2014/main" id="{00000000-0008-0000-1300-000095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4358" name="Button 150" hidden="1">
              <a:extLst>
                <a:ext uri="{63B3BB69-23CF-44E3-9099-C40C66FF867C}">
                  <a14:compatExt spid="_x0000_s94358"/>
                </a:ext>
                <a:ext uri="{FF2B5EF4-FFF2-40B4-BE49-F238E27FC236}">
                  <a16:creationId xmlns:a16="http://schemas.microsoft.com/office/drawing/2014/main" id="{00000000-0008-0000-1300-000096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4359" name="Button 151" hidden="1">
              <a:extLst>
                <a:ext uri="{63B3BB69-23CF-44E3-9099-C40C66FF867C}">
                  <a14:compatExt spid="_x0000_s94359"/>
                </a:ext>
                <a:ext uri="{FF2B5EF4-FFF2-40B4-BE49-F238E27FC236}">
                  <a16:creationId xmlns:a16="http://schemas.microsoft.com/office/drawing/2014/main" id="{00000000-0008-0000-1300-000097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4360" name="Button 152" hidden="1">
              <a:extLst>
                <a:ext uri="{63B3BB69-23CF-44E3-9099-C40C66FF867C}">
                  <a14:compatExt spid="_x0000_s94360"/>
                </a:ext>
                <a:ext uri="{FF2B5EF4-FFF2-40B4-BE49-F238E27FC236}">
                  <a16:creationId xmlns:a16="http://schemas.microsoft.com/office/drawing/2014/main" id="{00000000-0008-0000-1300-000098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4361" name="Button 153" hidden="1">
              <a:extLst>
                <a:ext uri="{63B3BB69-23CF-44E3-9099-C40C66FF867C}">
                  <a14:compatExt spid="_x0000_s94361"/>
                </a:ext>
                <a:ext uri="{FF2B5EF4-FFF2-40B4-BE49-F238E27FC236}">
                  <a16:creationId xmlns:a16="http://schemas.microsoft.com/office/drawing/2014/main" id="{00000000-0008-0000-1300-000099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362" name="Button 154" hidden="1">
              <a:extLst>
                <a:ext uri="{63B3BB69-23CF-44E3-9099-C40C66FF867C}">
                  <a14:compatExt spid="_x0000_s94362"/>
                </a:ext>
                <a:ext uri="{FF2B5EF4-FFF2-40B4-BE49-F238E27FC236}">
                  <a16:creationId xmlns:a16="http://schemas.microsoft.com/office/drawing/2014/main" id="{00000000-0008-0000-1300-00009A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363" name="Button 155" hidden="1">
              <a:extLst>
                <a:ext uri="{63B3BB69-23CF-44E3-9099-C40C66FF867C}">
                  <a14:compatExt spid="_x0000_s94363"/>
                </a:ext>
                <a:ext uri="{FF2B5EF4-FFF2-40B4-BE49-F238E27FC236}">
                  <a16:creationId xmlns:a16="http://schemas.microsoft.com/office/drawing/2014/main" id="{00000000-0008-0000-1300-00009B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364" name="Button 156" hidden="1">
              <a:extLst>
                <a:ext uri="{63B3BB69-23CF-44E3-9099-C40C66FF867C}">
                  <a14:compatExt spid="_x0000_s94364"/>
                </a:ext>
                <a:ext uri="{FF2B5EF4-FFF2-40B4-BE49-F238E27FC236}">
                  <a16:creationId xmlns:a16="http://schemas.microsoft.com/office/drawing/2014/main" id="{00000000-0008-0000-1300-00009C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365" name="Button 157" hidden="1">
              <a:extLst>
                <a:ext uri="{63B3BB69-23CF-44E3-9099-C40C66FF867C}">
                  <a14:compatExt spid="_x0000_s94365"/>
                </a:ext>
                <a:ext uri="{FF2B5EF4-FFF2-40B4-BE49-F238E27FC236}">
                  <a16:creationId xmlns:a16="http://schemas.microsoft.com/office/drawing/2014/main" id="{00000000-0008-0000-1300-00009D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366" name="Button 158" hidden="1">
              <a:extLst>
                <a:ext uri="{63B3BB69-23CF-44E3-9099-C40C66FF867C}">
                  <a14:compatExt spid="_x0000_s94366"/>
                </a:ext>
                <a:ext uri="{FF2B5EF4-FFF2-40B4-BE49-F238E27FC236}">
                  <a16:creationId xmlns:a16="http://schemas.microsoft.com/office/drawing/2014/main" id="{00000000-0008-0000-1300-00009E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367" name="Button 159" hidden="1">
              <a:extLst>
                <a:ext uri="{63B3BB69-23CF-44E3-9099-C40C66FF867C}">
                  <a14:compatExt spid="_x0000_s94367"/>
                </a:ext>
                <a:ext uri="{FF2B5EF4-FFF2-40B4-BE49-F238E27FC236}">
                  <a16:creationId xmlns:a16="http://schemas.microsoft.com/office/drawing/2014/main" id="{00000000-0008-0000-1300-00009F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368" name="Button 160" hidden="1">
              <a:extLst>
                <a:ext uri="{63B3BB69-23CF-44E3-9099-C40C66FF867C}">
                  <a14:compatExt spid="_x0000_s94368"/>
                </a:ext>
                <a:ext uri="{FF2B5EF4-FFF2-40B4-BE49-F238E27FC236}">
                  <a16:creationId xmlns:a16="http://schemas.microsoft.com/office/drawing/2014/main" id="{00000000-0008-0000-1300-0000A0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369" name="Button 161" hidden="1">
              <a:extLst>
                <a:ext uri="{63B3BB69-23CF-44E3-9099-C40C66FF867C}">
                  <a14:compatExt spid="_x0000_s94369"/>
                </a:ext>
                <a:ext uri="{FF2B5EF4-FFF2-40B4-BE49-F238E27FC236}">
                  <a16:creationId xmlns:a16="http://schemas.microsoft.com/office/drawing/2014/main" id="{00000000-0008-0000-1300-0000A1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370" name="Button 162" hidden="1">
              <a:extLst>
                <a:ext uri="{63B3BB69-23CF-44E3-9099-C40C66FF867C}">
                  <a14:compatExt spid="_x0000_s94370"/>
                </a:ext>
                <a:ext uri="{FF2B5EF4-FFF2-40B4-BE49-F238E27FC236}">
                  <a16:creationId xmlns:a16="http://schemas.microsoft.com/office/drawing/2014/main" id="{00000000-0008-0000-1300-0000A2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371" name="Button 163" hidden="1">
              <a:extLst>
                <a:ext uri="{63B3BB69-23CF-44E3-9099-C40C66FF867C}">
                  <a14:compatExt spid="_x0000_s94371"/>
                </a:ext>
                <a:ext uri="{FF2B5EF4-FFF2-40B4-BE49-F238E27FC236}">
                  <a16:creationId xmlns:a16="http://schemas.microsoft.com/office/drawing/2014/main" id="{00000000-0008-0000-1300-0000A3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372" name="Button 164" hidden="1">
              <a:extLst>
                <a:ext uri="{63B3BB69-23CF-44E3-9099-C40C66FF867C}">
                  <a14:compatExt spid="_x0000_s94372"/>
                </a:ext>
                <a:ext uri="{FF2B5EF4-FFF2-40B4-BE49-F238E27FC236}">
                  <a16:creationId xmlns:a16="http://schemas.microsoft.com/office/drawing/2014/main" id="{00000000-0008-0000-1300-0000A4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373" name="Button 165" hidden="1">
              <a:extLst>
                <a:ext uri="{63B3BB69-23CF-44E3-9099-C40C66FF867C}">
                  <a14:compatExt spid="_x0000_s94373"/>
                </a:ext>
                <a:ext uri="{FF2B5EF4-FFF2-40B4-BE49-F238E27FC236}">
                  <a16:creationId xmlns:a16="http://schemas.microsoft.com/office/drawing/2014/main" id="{00000000-0008-0000-1300-0000A5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4374" name="Button 166" hidden="1">
              <a:extLst>
                <a:ext uri="{63B3BB69-23CF-44E3-9099-C40C66FF867C}">
                  <a14:compatExt spid="_x0000_s94374"/>
                </a:ext>
                <a:ext uri="{FF2B5EF4-FFF2-40B4-BE49-F238E27FC236}">
                  <a16:creationId xmlns:a16="http://schemas.microsoft.com/office/drawing/2014/main" id="{00000000-0008-0000-1300-0000A6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4375" name="Button 167" hidden="1">
              <a:extLst>
                <a:ext uri="{63B3BB69-23CF-44E3-9099-C40C66FF867C}">
                  <a14:compatExt spid="_x0000_s94375"/>
                </a:ext>
                <a:ext uri="{FF2B5EF4-FFF2-40B4-BE49-F238E27FC236}">
                  <a16:creationId xmlns:a16="http://schemas.microsoft.com/office/drawing/2014/main" id="{00000000-0008-0000-1300-0000A7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4376" name="Button 168" hidden="1">
              <a:extLst>
                <a:ext uri="{63B3BB69-23CF-44E3-9099-C40C66FF867C}">
                  <a14:compatExt spid="_x0000_s94376"/>
                </a:ext>
                <a:ext uri="{FF2B5EF4-FFF2-40B4-BE49-F238E27FC236}">
                  <a16:creationId xmlns:a16="http://schemas.microsoft.com/office/drawing/2014/main" id="{00000000-0008-0000-1300-0000A8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4377" name="Button 169" hidden="1">
              <a:extLst>
                <a:ext uri="{63B3BB69-23CF-44E3-9099-C40C66FF867C}">
                  <a14:compatExt spid="_x0000_s94377"/>
                </a:ext>
                <a:ext uri="{FF2B5EF4-FFF2-40B4-BE49-F238E27FC236}">
                  <a16:creationId xmlns:a16="http://schemas.microsoft.com/office/drawing/2014/main" id="{00000000-0008-0000-1300-0000A9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378" name="Button 170" hidden="1">
              <a:extLst>
                <a:ext uri="{63B3BB69-23CF-44E3-9099-C40C66FF867C}">
                  <a14:compatExt spid="_x0000_s94378"/>
                </a:ext>
                <a:ext uri="{FF2B5EF4-FFF2-40B4-BE49-F238E27FC236}">
                  <a16:creationId xmlns:a16="http://schemas.microsoft.com/office/drawing/2014/main" id="{00000000-0008-0000-1300-0000AA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379" name="Button 171" hidden="1">
              <a:extLst>
                <a:ext uri="{63B3BB69-23CF-44E3-9099-C40C66FF867C}">
                  <a14:compatExt spid="_x0000_s94379"/>
                </a:ext>
                <a:ext uri="{FF2B5EF4-FFF2-40B4-BE49-F238E27FC236}">
                  <a16:creationId xmlns:a16="http://schemas.microsoft.com/office/drawing/2014/main" id="{00000000-0008-0000-1300-0000AB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380" name="Button 172" hidden="1">
              <a:extLst>
                <a:ext uri="{63B3BB69-23CF-44E3-9099-C40C66FF867C}">
                  <a14:compatExt spid="_x0000_s94380"/>
                </a:ext>
                <a:ext uri="{FF2B5EF4-FFF2-40B4-BE49-F238E27FC236}">
                  <a16:creationId xmlns:a16="http://schemas.microsoft.com/office/drawing/2014/main" id="{00000000-0008-0000-1300-0000AC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381" name="Button 173" hidden="1">
              <a:extLst>
                <a:ext uri="{63B3BB69-23CF-44E3-9099-C40C66FF867C}">
                  <a14:compatExt spid="_x0000_s94381"/>
                </a:ext>
                <a:ext uri="{FF2B5EF4-FFF2-40B4-BE49-F238E27FC236}">
                  <a16:creationId xmlns:a16="http://schemas.microsoft.com/office/drawing/2014/main" id="{00000000-0008-0000-1300-0000AD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382" name="Button 174" hidden="1">
              <a:extLst>
                <a:ext uri="{63B3BB69-23CF-44E3-9099-C40C66FF867C}">
                  <a14:compatExt spid="_x0000_s94382"/>
                </a:ext>
                <a:ext uri="{FF2B5EF4-FFF2-40B4-BE49-F238E27FC236}">
                  <a16:creationId xmlns:a16="http://schemas.microsoft.com/office/drawing/2014/main" id="{00000000-0008-0000-1300-0000AE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383" name="Button 175" hidden="1">
              <a:extLst>
                <a:ext uri="{63B3BB69-23CF-44E3-9099-C40C66FF867C}">
                  <a14:compatExt spid="_x0000_s94383"/>
                </a:ext>
                <a:ext uri="{FF2B5EF4-FFF2-40B4-BE49-F238E27FC236}">
                  <a16:creationId xmlns:a16="http://schemas.microsoft.com/office/drawing/2014/main" id="{00000000-0008-0000-1300-0000AF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384" name="Button 176" hidden="1">
              <a:extLst>
                <a:ext uri="{63B3BB69-23CF-44E3-9099-C40C66FF867C}">
                  <a14:compatExt spid="_x0000_s94384"/>
                </a:ext>
                <a:ext uri="{FF2B5EF4-FFF2-40B4-BE49-F238E27FC236}">
                  <a16:creationId xmlns:a16="http://schemas.microsoft.com/office/drawing/2014/main" id="{00000000-0008-0000-1300-0000B0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385" name="Button 177" hidden="1">
              <a:extLst>
                <a:ext uri="{63B3BB69-23CF-44E3-9099-C40C66FF867C}">
                  <a14:compatExt spid="_x0000_s94385"/>
                </a:ext>
                <a:ext uri="{FF2B5EF4-FFF2-40B4-BE49-F238E27FC236}">
                  <a16:creationId xmlns:a16="http://schemas.microsoft.com/office/drawing/2014/main" id="{00000000-0008-0000-1300-0000B1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4386" name="Button 178" hidden="1">
              <a:extLst>
                <a:ext uri="{63B3BB69-23CF-44E3-9099-C40C66FF867C}">
                  <a14:compatExt spid="_x0000_s94386"/>
                </a:ext>
                <a:ext uri="{FF2B5EF4-FFF2-40B4-BE49-F238E27FC236}">
                  <a16:creationId xmlns:a16="http://schemas.microsoft.com/office/drawing/2014/main" id="{00000000-0008-0000-1300-0000B2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4387" name="Button 179" hidden="1">
              <a:extLst>
                <a:ext uri="{63B3BB69-23CF-44E3-9099-C40C66FF867C}">
                  <a14:compatExt spid="_x0000_s94387"/>
                </a:ext>
                <a:ext uri="{FF2B5EF4-FFF2-40B4-BE49-F238E27FC236}">
                  <a16:creationId xmlns:a16="http://schemas.microsoft.com/office/drawing/2014/main" id="{00000000-0008-0000-1300-0000B3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4388" name="Button 180" hidden="1">
              <a:extLst>
                <a:ext uri="{63B3BB69-23CF-44E3-9099-C40C66FF867C}">
                  <a14:compatExt spid="_x0000_s94388"/>
                </a:ext>
                <a:ext uri="{FF2B5EF4-FFF2-40B4-BE49-F238E27FC236}">
                  <a16:creationId xmlns:a16="http://schemas.microsoft.com/office/drawing/2014/main" id="{00000000-0008-0000-1300-0000B4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4389" name="Button 181" hidden="1">
              <a:extLst>
                <a:ext uri="{63B3BB69-23CF-44E3-9099-C40C66FF867C}">
                  <a14:compatExt spid="_x0000_s94389"/>
                </a:ext>
                <a:ext uri="{FF2B5EF4-FFF2-40B4-BE49-F238E27FC236}">
                  <a16:creationId xmlns:a16="http://schemas.microsoft.com/office/drawing/2014/main" id="{00000000-0008-0000-1300-0000B5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94390" name="Button 182" hidden="1">
              <a:extLst>
                <a:ext uri="{63B3BB69-23CF-44E3-9099-C40C66FF867C}">
                  <a14:compatExt spid="_x0000_s94390"/>
                </a:ext>
                <a:ext uri="{FF2B5EF4-FFF2-40B4-BE49-F238E27FC236}">
                  <a16:creationId xmlns:a16="http://schemas.microsoft.com/office/drawing/2014/main" id="{00000000-0008-0000-1300-0000B6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391" name="Button 183" hidden="1">
              <a:extLst>
                <a:ext uri="{63B3BB69-23CF-44E3-9099-C40C66FF867C}">
                  <a14:compatExt spid="_x0000_s94391"/>
                </a:ext>
                <a:ext uri="{FF2B5EF4-FFF2-40B4-BE49-F238E27FC236}">
                  <a16:creationId xmlns:a16="http://schemas.microsoft.com/office/drawing/2014/main" id="{00000000-0008-0000-1300-0000B7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392" name="Button 184" hidden="1">
              <a:extLst>
                <a:ext uri="{63B3BB69-23CF-44E3-9099-C40C66FF867C}">
                  <a14:compatExt spid="_x0000_s94392"/>
                </a:ext>
                <a:ext uri="{FF2B5EF4-FFF2-40B4-BE49-F238E27FC236}">
                  <a16:creationId xmlns:a16="http://schemas.microsoft.com/office/drawing/2014/main" id="{00000000-0008-0000-1300-0000B8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393" name="Button 185" hidden="1">
              <a:extLst>
                <a:ext uri="{63B3BB69-23CF-44E3-9099-C40C66FF867C}">
                  <a14:compatExt spid="_x0000_s94393"/>
                </a:ext>
                <a:ext uri="{FF2B5EF4-FFF2-40B4-BE49-F238E27FC236}">
                  <a16:creationId xmlns:a16="http://schemas.microsoft.com/office/drawing/2014/main" id="{00000000-0008-0000-1300-0000B9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394" name="Button 186" hidden="1">
              <a:extLst>
                <a:ext uri="{63B3BB69-23CF-44E3-9099-C40C66FF867C}">
                  <a14:compatExt spid="_x0000_s94394"/>
                </a:ext>
                <a:ext uri="{FF2B5EF4-FFF2-40B4-BE49-F238E27FC236}">
                  <a16:creationId xmlns:a16="http://schemas.microsoft.com/office/drawing/2014/main" id="{00000000-0008-0000-1300-0000BA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395" name="Button 187" hidden="1">
              <a:extLst>
                <a:ext uri="{63B3BB69-23CF-44E3-9099-C40C66FF867C}">
                  <a14:compatExt spid="_x0000_s94395"/>
                </a:ext>
                <a:ext uri="{FF2B5EF4-FFF2-40B4-BE49-F238E27FC236}">
                  <a16:creationId xmlns:a16="http://schemas.microsoft.com/office/drawing/2014/main" id="{00000000-0008-0000-1300-0000BB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396" name="Button 188" hidden="1">
              <a:extLst>
                <a:ext uri="{63B3BB69-23CF-44E3-9099-C40C66FF867C}">
                  <a14:compatExt spid="_x0000_s94396"/>
                </a:ext>
                <a:ext uri="{FF2B5EF4-FFF2-40B4-BE49-F238E27FC236}">
                  <a16:creationId xmlns:a16="http://schemas.microsoft.com/office/drawing/2014/main" id="{00000000-0008-0000-1300-0000BC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397" name="Button 189" hidden="1">
              <a:extLst>
                <a:ext uri="{63B3BB69-23CF-44E3-9099-C40C66FF867C}">
                  <a14:compatExt spid="_x0000_s94397"/>
                </a:ext>
                <a:ext uri="{FF2B5EF4-FFF2-40B4-BE49-F238E27FC236}">
                  <a16:creationId xmlns:a16="http://schemas.microsoft.com/office/drawing/2014/main" id="{00000000-0008-0000-1300-0000BD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398" name="Button 190" hidden="1">
              <a:extLst>
                <a:ext uri="{63B3BB69-23CF-44E3-9099-C40C66FF867C}">
                  <a14:compatExt spid="_x0000_s94398"/>
                </a:ext>
                <a:ext uri="{FF2B5EF4-FFF2-40B4-BE49-F238E27FC236}">
                  <a16:creationId xmlns:a16="http://schemas.microsoft.com/office/drawing/2014/main" id="{00000000-0008-0000-1300-0000BE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4399" name="Button 191" hidden="1">
              <a:extLst>
                <a:ext uri="{63B3BB69-23CF-44E3-9099-C40C66FF867C}">
                  <a14:compatExt spid="_x0000_s94399"/>
                </a:ext>
                <a:ext uri="{FF2B5EF4-FFF2-40B4-BE49-F238E27FC236}">
                  <a16:creationId xmlns:a16="http://schemas.microsoft.com/office/drawing/2014/main" id="{00000000-0008-0000-1300-0000BF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4400" name="Button 192" hidden="1">
              <a:extLst>
                <a:ext uri="{63B3BB69-23CF-44E3-9099-C40C66FF867C}">
                  <a14:compatExt spid="_x0000_s94400"/>
                </a:ext>
                <a:ext uri="{FF2B5EF4-FFF2-40B4-BE49-F238E27FC236}">
                  <a16:creationId xmlns:a16="http://schemas.microsoft.com/office/drawing/2014/main" id="{00000000-0008-0000-1300-0000C0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4401" name="Button 193" hidden="1">
              <a:extLst>
                <a:ext uri="{63B3BB69-23CF-44E3-9099-C40C66FF867C}">
                  <a14:compatExt spid="_x0000_s94401"/>
                </a:ext>
                <a:ext uri="{FF2B5EF4-FFF2-40B4-BE49-F238E27FC236}">
                  <a16:creationId xmlns:a16="http://schemas.microsoft.com/office/drawing/2014/main" id="{00000000-0008-0000-1300-0000C1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94402" name="Button 194" hidden="1">
              <a:extLst>
                <a:ext uri="{63B3BB69-23CF-44E3-9099-C40C66FF867C}">
                  <a14:compatExt spid="_x0000_s94402"/>
                </a:ext>
                <a:ext uri="{FF2B5EF4-FFF2-40B4-BE49-F238E27FC236}">
                  <a16:creationId xmlns:a16="http://schemas.microsoft.com/office/drawing/2014/main" id="{00000000-0008-0000-1300-0000C2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4403" name="Button 195" hidden="1">
              <a:extLst>
                <a:ext uri="{63B3BB69-23CF-44E3-9099-C40C66FF867C}">
                  <a14:compatExt spid="_x0000_s94403"/>
                </a:ext>
                <a:ext uri="{FF2B5EF4-FFF2-40B4-BE49-F238E27FC236}">
                  <a16:creationId xmlns:a16="http://schemas.microsoft.com/office/drawing/2014/main" id="{00000000-0008-0000-1300-0000C3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4404" name="Button 196" hidden="1">
              <a:extLst>
                <a:ext uri="{63B3BB69-23CF-44E3-9099-C40C66FF867C}">
                  <a14:compatExt spid="_x0000_s94404"/>
                </a:ext>
                <a:ext uri="{FF2B5EF4-FFF2-40B4-BE49-F238E27FC236}">
                  <a16:creationId xmlns:a16="http://schemas.microsoft.com/office/drawing/2014/main" id="{00000000-0008-0000-1300-0000C4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4405" name="Button 197" hidden="1">
              <a:extLst>
                <a:ext uri="{63B3BB69-23CF-44E3-9099-C40C66FF867C}">
                  <a14:compatExt spid="_x0000_s94405"/>
                </a:ext>
                <a:ext uri="{FF2B5EF4-FFF2-40B4-BE49-F238E27FC236}">
                  <a16:creationId xmlns:a16="http://schemas.microsoft.com/office/drawing/2014/main" id="{00000000-0008-0000-1300-0000C5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94406" name="Button 198" hidden="1">
              <a:extLst>
                <a:ext uri="{63B3BB69-23CF-44E3-9099-C40C66FF867C}">
                  <a14:compatExt spid="_x0000_s94406"/>
                </a:ext>
                <a:ext uri="{FF2B5EF4-FFF2-40B4-BE49-F238E27FC236}">
                  <a16:creationId xmlns:a16="http://schemas.microsoft.com/office/drawing/2014/main" id="{00000000-0008-0000-1300-0000C6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407" name="Button 199" hidden="1">
              <a:extLst>
                <a:ext uri="{63B3BB69-23CF-44E3-9099-C40C66FF867C}">
                  <a14:compatExt spid="_x0000_s94407"/>
                </a:ext>
                <a:ext uri="{FF2B5EF4-FFF2-40B4-BE49-F238E27FC236}">
                  <a16:creationId xmlns:a16="http://schemas.microsoft.com/office/drawing/2014/main" id="{00000000-0008-0000-1300-0000C7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408" name="Button 200" hidden="1">
              <a:extLst>
                <a:ext uri="{63B3BB69-23CF-44E3-9099-C40C66FF867C}">
                  <a14:compatExt spid="_x0000_s94408"/>
                </a:ext>
                <a:ext uri="{FF2B5EF4-FFF2-40B4-BE49-F238E27FC236}">
                  <a16:creationId xmlns:a16="http://schemas.microsoft.com/office/drawing/2014/main" id="{00000000-0008-0000-1300-0000C8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409" name="Button 201" hidden="1">
              <a:extLst>
                <a:ext uri="{63B3BB69-23CF-44E3-9099-C40C66FF867C}">
                  <a14:compatExt spid="_x0000_s94409"/>
                </a:ext>
                <a:ext uri="{FF2B5EF4-FFF2-40B4-BE49-F238E27FC236}">
                  <a16:creationId xmlns:a16="http://schemas.microsoft.com/office/drawing/2014/main" id="{00000000-0008-0000-1300-0000C9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410" name="Button 202" hidden="1">
              <a:extLst>
                <a:ext uri="{63B3BB69-23CF-44E3-9099-C40C66FF867C}">
                  <a14:compatExt spid="_x0000_s94410"/>
                </a:ext>
                <a:ext uri="{FF2B5EF4-FFF2-40B4-BE49-F238E27FC236}">
                  <a16:creationId xmlns:a16="http://schemas.microsoft.com/office/drawing/2014/main" id="{00000000-0008-0000-1300-0000CA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411" name="Button 203" hidden="1">
              <a:extLst>
                <a:ext uri="{63B3BB69-23CF-44E3-9099-C40C66FF867C}">
                  <a14:compatExt spid="_x0000_s94411"/>
                </a:ext>
                <a:ext uri="{FF2B5EF4-FFF2-40B4-BE49-F238E27FC236}">
                  <a16:creationId xmlns:a16="http://schemas.microsoft.com/office/drawing/2014/main" id="{00000000-0008-0000-1300-0000CB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412" name="Button 204" hidden="1">
              <a:extLst>
                <a:ext uri="{63B3BB69-23CF-44E3-9099-C40C66FF867C}">
                  <a14:compatExt spid="_x0000_s94412"/>
                </a:ext>
                <a:ext uri="{FF2B5EF4-FFF2-40B4-BE49-F238E27FC236}">
                  <a16:creationId xmlns:a16="http://schemas.microsoft.com/office/drawing/2014/main" id="{00000000-0008-0000-1300-0000CC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413" name="Button 205" hidden="1">
              <a:extLst>
                <a:ext uri="{63B3BB69-23CF-44E3-9099-C40C66FF867C}">
                  <a14:compatExt spid="_x0000_s94413"/>
                </a:ext>
                <a:ext uri="{FF2B5EF4-FFF2-40B4-BE49-F238E27FC236}">
                  <a16:creationId xmlns:a16="http://schemas.microsoft.com/office/drawing/2014/main" id="{00000000-0008-0000-1300-0000CD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414" name="Button 206" hidden="1">
              <a:extLst>
                <a:ext uri="{63B3BB69-23CF-44E3-9099-C40C66FF867C}">
                  <a14:compatExt spid="_x0000_s94414"/>
                </a:ext>
                <a:ext uri="{FF2B5EF4-FFF2-40B4-BE49-F238E27FC236}">
                  <a16:creationId xmlns:a16="http://schemas.microsoft.com/office/drawing/2014/main" id="{00000000-0008-0000-1300-0000CE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4415" name="Button 207" hidden="1">
              <a:extLst>
                <a:ext uri="{63B3BB69-23CF-44E3-9099-C40C66FF867C}">
                  <a14:compatExt spid="_x0000_s94415"/>
                </a:ext>
                <a:ext uri="{FF2B5EF4-FFF2-40B4-BE49-F238E27FC236}">
                  <a16:creationId xmlns:a16="http://schemas.microsoft.com/office/drawing/2014/main" id="{00000000-0008-0000-1300-0000CF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4416" name="Button 208" hidden="1">
              <a:extLst>
                <a:ext uri="{63B3BB69-23CF-44E3-9099-C40C66FF867C}">
                  <a14:compatExt spid="_x0000_s94416"/>
                </a:ext>
                <a:ext uri="{FF2B5EF4-FFF2-40B4-BE49-F238E27FC236}">
                  <a16:creationId xmlns:a16="http://schemas.microsoft.com/office/drawing/2014/main" id="{00000000-0008-0000-1300-0000D0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4417" name="Button 209" hidden="1">
              <a:extLst>
                <a:ext uri="{63B3BB69-23CF-44E3-9099-C40C66FF867C}">
                  <a14:compatExt spid="_x0000_s94417"/>
                </a:ext>
                <a:ext uri="{FF2B5EF4-FFF2-40B4-BE49-F238E27FC236}">
                  <a16:creationId xmlns:a16="http://schemas.microsoft.com/office/drawing/2014/main" id="{00000000-0008-0000-1300-0000D1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94418" name="Button 210" hidden="1">
              <a:extLst>
                <a:ext uri="{63B3BB69-23CF-44E3-9099-C40C66FF867C}">
                  <a14:compatExt spid="_x0000_s94418"/>
                </a:ext>
                <a:ext uri="{FF2B5EF4-FFF2-40B4-BE49-F238E27FC236}">
                  <a16:creationId xmlns:a16="http://schemas.microsoft.com/office/drawing/2014/main" id="{00000000-0008-0000-1300-0000D2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419" name="Button 211" hidden="1">
              <a:extLst>
                <a:ext uri="{63B3BB69-23CF-44E3-9099-C40C66FF867C}">
                  <a14:compatExt spid="_x0000_s94419"/>
                </a:ext>
                <a:ext uri="{FF2B5EF4-FFF2-40B4-BE49-F238E27FC236}">
                  <a16:creationId xmlns:a16="http://schemas.microsoft.com/office/drawing/2014/main" id="{00000000-0008-0000-1300-0000D3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420" name="Button 212" hidden="1">
              <a:extLst>
                <a:ext uri="{63B3BB69-23CF-44E3-9099-C40C66FF867C}">
                  <a14:compatExt spid="_x0000_s94420"/>
                </a:ext>
                <a:ext uri="{FF2B5EF4-FFF2-40B4-BE49-F238E27FC236}">
                  <a16:creationId xmlns:a16="http://schemas.microsoft.com/office/drawing/2014/main" id="{00000000-0008-0000-1300-0000D4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421" name="Button 213" hidden="1">
              <a:extLst>
                <a:ext uri="{63B3BB69-23CF-44E3-9099-C40C66FF867C}">
                  <a14:compatExt spid="_x0000_s94421"/>
                </a:ext>
                <a:ext uri="{FF2B5EF4-FFF2-40B4-BE49-F238E27FC236}">
                  <a16:creationId xmlns:a16="http://schemas.microsoft.com/office/drawing/2014/main" id="{00000000-0008-0000-1300-0000D5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422" name="Button 214" hidden="1">
              <a:extLst>
                <a:ext uri="{63B3BB69-23CF-44E3-9099-C40C66FF867C}">
                  <a14:compatExt spid="_x0000_s94422"/>
                </a:ext>
                <a:ext uri="{FF2B5EF4-FFF2-40B4-BE49-F238E27FC236}">
                  <a16:creationId xmlns:a16="http://schemas.microsoft.com/office/drawing/2014/main" id="{00000000-0008-0000-1300-0000D6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423" name="Button 215" hidden="1">
              <a:extLst>
                <a:ext uri="{63B3BB69-23CF-44E3-9099-C40C66FF867C}">
                  <a14:compatExt spid="_x0000_s94423"/>
                </a:ext>
                <a:ext uri="{FF2B5EF4-FFF2-40B4-BE49-F238E27FC236}">
                  <a16:creationId xmlns:a16="http://schemas.microsoft.com/office/drawing/2014/main" id="{00000000-0008-0000-1300-0000D7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424" name="Button 216" hidden="1">
              <a:extLst>
                <a:ext uri="{63B3BB69-23CF-44E3-9099-C40C66FF867C}">
                  <a14:compatExt spid="_x0000_s94424"/>
                </a:ext>
                <a:ext uri="{FF2B5EF4-FFF2-40B4-BE49-F238E27FC236}">
                  <a16:creationId xmlns:a16="http://schemas.microsoft.com/office/drawing/2014/main" id="{00000000-0008-0000-1300-0000D8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425" name="Button 217" hidden="1">
              <a:extLst>
                <a:ext uri="{63B3BB69-23CF-44E3-9099-C40C66FF867C}">
                  <a14:compatExt spid="_x0000_s94425"/>
                </a:ext>
                <a:ext uri="{FF2B5EF4-FFF2-40B4-BE49-F238E27FC236}">
                  <a16:creationId xmlns:a16="http://schemas.microsoft.com/office/drawing/2014/main" id="{00000000-0008-0000-1300-0000D9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426" name="Button 218" hidden="1">
              <a:extLst>
                <a:ext uri="{63B3BB69-23CF-44E3-9099-C40C66FF867C}">
                  <a14:compatExt spid="_x0000_s94426"/>
                </a:ext>
                <a:ext uri="{FF2B5EF4-FFF2-40B4-BE49-F238E27FC236}">
                  <a16:creationId xmlns:a16="http://schemas.microsoft.com/office/drawing/2014/main" id="{00000000-0008-0000-1300-0000DA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427" name="Button 219" hidden="1">
              <a:extLst>
                <a:ext uri="{63B3BB69-23CF-44E3-9099-C40C66FF867C}">
                  <a14:compatExt spid="_x0000_s94427"/>
                </a:ext>
                <a:ext uri="{FF2B5EF4-FFF2-40B4-BE49-F238E27FC236}">
                  <a16:creationId xmlns:a16="http://schemas.microsoft.com/office/drawing/2014/main" id="{00000000-0008-0000-1300-0000DB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428" name="Button 220" hidden="1">
              <a:extLst>
                <a:ext uri="{63B3BB69-23CF-44E3-9099-C40C66FF867C}">
                  <a14:compatExt spid="_x0000_s94428"/>
                </a:ext>
                <a:ext uri="{FF2B5EF4-FFF2-40B4-BE49-F238E27FC236}">
                  <a16:creationId xmlns:a16="http://schemas.microsoft.com/office/drawing/2014/main" id="{00000000-0008-0000-1300-0000DC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429" name="Button 221" hidden="1">
              <a:extLst>
                <a:ext uri="{63B3BB69-23CF-44E3-9099-C40C66FF867C}">
                  <a14:compatExt spid="_x0000_s94429"/>
                </a:ext>
                <a:ext uri="{FF2B5EF4-FFF2-40B4-BE49-F238E27FC236}">
                  <a16:creationId xmlns:a16="http://schemas.microsoft.com/office/drawing/2014/main" id="{00000000-0008-0000-1300-0000DD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430" name="Button 222" hidden="1">
              <a:extLst>
                <a:ext uri="{63B3BB69-23CF-44E3-9099-C40C66FF867C}">
                  <a14:compatExt spid="_x0000_s94430"/>
                </a:ext>
                <a:ext uri="{FF2B5EF4-FFF2-40B4-BE49-F238E27FC236}">
                  <a16:creationId xmlns:a16="http://schemas.microsoft.com/office/drawing/2014/main" id="{00000000-0008-0000-1300-0000DE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4431" name="Button 223" hidden="1">
              <a:extLst>
                <a:ext uri="{63B3BB69-23CF-44E3-9099-C40C66FF867C}">
                  <a14:compatExt spid="_x0000_s94431"/>
                </a:ext>
                <a:ext uri="{FF2B5EF4-FFF2-40B4-BE49-F238E27FC236}">
                  <a16:creationId xmlns:a16="http://schemas.microsoft.com/office/drawing/2014/main" id="{00000000-0008-0000-1300-0000DF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4432" name="Button 224" hidden="1">
              <a:extLst>
                <a:ext uri="{63B3BB69-23CF-44E3-9099-C40C66FF867C}">
                  <a14:compatExt spid="_x0000_s94432"/>
                </a:ext>
                <a:ext uri="{FF2B5EF4-FFF2-40B4-BE49-F238E27FC236}">
                  <a16:creationId xmlns:a16="http://schemas.microsoft.com/office/drawing/2014/main" id="{00000000-0008-0000-1300-0000E0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4433" name="Button 225" hidden="1">
              <a:extLst>
                <a:ext uri="{63B3BB69-23CF-44E3-9099-C40C66FF867C}">
                  <a14:compatExt spid="_x0000_s94433"/>
                </a:ext>
                <a:ext uri="{FF2B5EF4-FFF2-40B4-BE49-F238E27FC236}">
                  <a16:creationId xmlns:a16="http://schemas.microsoft.com/office/drawing/2014/main" id="{00000000-0008-0000-1300-0000E1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94434" name="Button 226" hidden="1">
              <a:extLst>
                <a:ext uri="{63B3BB69-23CF-44E3-9099-C40C66FF867C}">
                  <a14:compatExt spid="_x0000_s94434"/>
                </a:ext>
                <a:ext uri="{FF2B5EF4-FFF2-40B4-BE49-F238E27FC236}">
                  <a16:creationId xmlns:a16="http://schemas.microsoft.com/office/drawing/2014/main" id="{00000000-0008-0000-1300-0000E2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435" name="Button 227" hidden="1">
              <a:extLst>
                <a:ext uri="{63B3BB69-23CF-44E3-9099-C40C66FF867C}">
                  <a14:compatExt spid="_x0000_s94435"/>
                </a:ext>
                <a:ext uri="{FF2B5EF4-FFF2-40B4-BE49-F238E27FC236}">
                  <a16:creationId xmlns:a16="http://schemas.microsoft.com/office/drawing/2014/main" id="{00000000-0008-0000-1300-0000E3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436" name="Button 228" hidden="1">
              <a:extLst>
                <a:ext uri="{63B3BB69-23CF-44E3-9099-C40C66FF867C}">
                  <a14:compatExt spid="_x0000_s94436"/>
                </a:ext>
                <a:ext uri="{FF2B5EF4-FFF2-40B4-BE49-F238E27FC236}">
                  <a16:creationId xmlns:a16="http://schemas.microsoft.com/office/drawing/2014/main" id="{00000000-0008-0000-1300-0000E4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437" name="Button 229" hidden="1">
              <a:extLst>
                <a:ext uri="{63B3BB69-23CF-44E3-9099-C40C66FF867C}">
                  <a14:compatExt spid="_x0000_s94437"/>
                </a:ext>
                <a:ext uri="{FF2B5EF4-FFF2-40B4-BE49-F238E27FC236}">
                  <a16:creationId xmlns:a16="http://schemas.microsoft.com/office/drawing/2014/main" id="{00000000-0008-0000-1300-0000E5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438" name="Button 230" hidden="1">
              <a:extLst>
                <a:ext uri="{63B3BB69-23CF-44E3-9099-C40C66FF867C}">
                  <a14:compatExt spid="_x0000_s94438"/>
                </a:ext>
                <a:ext uri="{FF2B5EF4-FFF2-40B4-BE49-F238E27FC236}">
                  <a16:creationId xmlns:a16="http://schemas.microsoft.com/office/drawing/2014/main" id="{00000000-0008-0000-1300-0000E6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439" name="Button 231" hidden="1">
              <a:extLst>
                <a:ext uri="{63B3BB69-23CF-44E3-9099-C40C66FF867C}">
                  <a14:compatExt spid="_x0000_s94439"/>
                </a:ext>
                <a:ext uri="{FF2B5EF4-FFF2-40B4-BE49-F238E27FC236}">
                  <a16:creationId xmlns:a16="http://schemas.microsoft.com/office/drawing/2014/main" id="{00000000-0008-0000-1300-0000E7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440" name="Button 232" hidden="1">
              <a:extLst>
                <a:ext uri="{63B3BB69-23CF-44E3-9099-C40C66FF867C}">
                  <a14:compatExt spid="_x0000_s94440"/>
                </a:ext>
                <a:ext uri="{FF2B5EF4-FFF2-40B4-BE49-F238E27FC236}">
                  <a16:creationId xmlns:a16="http://schemas.microsoft.com/office/drawing/2014/main" id="{00000000-0008-0000-1300-0000E8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441" name="Button 233" hidden="1">
              <a:extLst>
                <a:ext uri="{63B3BB69-23CF-44E3-9099-C40C66FF867C}">
                  <a14:compatExt spid="_x0000_s94441"/>
                </a:ext>
                <a:ext uri="{FF2B5EF4-FFF2-40B4-BE49-F238E27FC236}">
                  <a16:creationId xmlns:a16="http://schemas.microsoft.com/office/drawing/2014/main" id="{00000000-0008-0000-1300-0000E9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442" name="Button 234" hidden="1">
              <a:extLst>
                <a:ext uri="{63B3BB69-23CF-44E3-9099-C40C66FF867C}">
                  <a14:compatExt spid="_x0000_s94442"/>
                </a:ext>
                <a:ext uri="{FF2B5EF4-FFF2-40B4-BE49-F238E27FC236}">
                  <a16:creationId xmlns:a16="http://schemas.microsoft.com/office/drawing/2014/main" id="{00000000-0008-0000-1300-0000EA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4443" name="Button 235" hidden="1">
              <a:extLst>
                <a:ext uri="{63B3BB69-23CF-44E3-9099-C40C66FF867C}">
                  <a14:compatExt spid="_x0000_s94443"/>
                </a:ext>
                <a:ext uri="{FF2B5EF4-FFF2-40B4-BE49-F238E27FC236}">
                  <a16:creationId xmlns:a16="http://schemas.microsoft.com/office/drawing/2014/main" id="{00000000-0008-0000-1300-0000EB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4444" name="Button 236" hidden="1">
              <a:extLst>
                <a:ext uri="{63B3BB69-23CF-44E3-9099-C40C66FF867C}">
                  <a14:compatExt spid="_x0000_s94444"/>
                </a:ext>
                <a:ext uri="{FF2B5EF4-FFF2-40B4-BE49-F238E27FC236}">
                  <a16:creationId xmlns:a16="http://schemas.microsoft.com/office/drawing/2014/main" id="{00000000-0008-0000-1300-0000EC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4445" name="Button 237" hidden="1">
              <a:extLst>
                <a:ext uri="{63B3BB69-23CF-44E3-9099-C40C66FF867C}">
                  <a14:compatExt spid="_x0000_s94445"/>
                </a:ext>
                <a:ext uri="{FF2B5EF4-FFF2-40B4-BE49-F238E27FC236}">
                  <a16:creationId xmlns:a16="http://schemas.microsoft.com/office/drawing/2014/main" id="{00000000-0008-0000-1300-0000ED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94446" name="Button 238" hidden="1">
              <a:extLst>
                <a:ext uri="{63B3BB69-23CF-44E3-9099-C40C66FF867C}">
                  <a14:compatExt spid="_x0000_s94446"/>
                </a:ext>
                <a:ext uri="{FF2B5EF4-FFF2-40B4-BE49-F238E27FC236}">
                  <a16:creationId xmlns:a16="http://schemas.microsoft.com/office/drawing/2014/main" id="{00000000-0008-0000-1300-0000EE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94447" name="Button 239" hidden="1">
              <a:extLst>
                <a:ext uri="{63B3BB69-23CF-44E3-9099-C40C66FF867C}">
                  <a14:compatExt spid="_x0000_s94447"/>
                </a:ext>
                <a:ext uri="{FF2B5EF4-FFF2-40B4-BE49-F238E27FC236}">
                  <a16:creationId xmlns:a16="http://schemas.microsoft.com/office/drawing/2014/main" id="{00000000-0008-0000-1300-0000EF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448" name="Button 240" hidden="1">
              <a:extLst>
                <a:ext uri="{63B3BB69-23CF-44E3-9099-C40C66FF867C}">
                  <a14:compatExt spid="_x0000_s94448"/>
                </a:ext>
                <a:ext uri="{FF2B5EF4-FFF2-40B4-BE49-F238E27FC236}">
                  <a16:creationId xmlns:a16="http://schemas.microsoft.com/office/drawing/2014/main" id="{00000000-0008-0000-1300-0000F0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449" name="Button 241" hidden="1">
              <a:extLst>
                <a:ext uri="{63B3BB69-23CF-44E3-9099-C40C66FF867C}">
                  <a14:compatExt spid="_x0000_s94449"/>
                </a:ext>
                <a:ext uri="{FF2B5EF4-FFF2-40B4-BE49-F238E27FC236}">
                  <a16:creationId xmlns:a16="http://schemas.microsoft.com/office/drawing/2014/main" id="{00000000-0008-0000-1300-0000F1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450" name="Button 242" hidden="1">
              <a:extLst>
                <a:ext uri="{63B3BB69-23CF-44E3-9099-C40C66FF867C}">
                  <a14:compatExt spid="_x0000_s94450"/>
                </a:ext>
                <a:ext uri="{FF2B5EF4-FFF2-40B4-BE49-F238E27FC236}">
                  <a16:creationId xmlns:a16="http://schemas.microsoft.com/office/drawing/2014/main" id="{00000000-0008-0000-1300-0000F2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451" name="Button 243" hidden="1">
              <a:extLst>
                <a:ext uri="{63B3BB69-23CF-44E3-9099-C40C66FF867C}">
                  <a14:compatExt spid="_x0000_s94451"/>
                </a:ext>
                <a:ext uri="{FF2B5EF4-FFF2-40B4-BE49-F238E27FC236}">
                  <a16:creationId xmlns:a16="http://schemas.microsoft.com/office/drawing/2014/main" id="{00000000-0008-0000-1300-0000F3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452" name="Button 244" hidden="1">
              <a:extLst>
                <a:ext uri="{63B3BB69-23CF-44E3-9099-C40C66FF867C}">
                  <a14:compatExt spid="_x0000_s94452"/>
                </a:ext>
                <a:ext uri="{FF2B5EF4-FFF2-40B4-BE49-F238E27FC236}">
                  <a16:creationId xmlns:a16="http://schemas.microsoft.com/office/drawing/2014/main" id="{00000000-0008-0000-1300-0000F4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453" name="Button 245" hidden="1">
              <a:extLst>
                <a:ext uri="{63B3BB69-23CF-44E3-9099-C40C66FF867C}">
                  <a14:compatExt spid="_x0000_s94453"/>
                </a:ext>
                <a:ext uri="{FF2B5EF4-FFF2-40B4-BE49-F238E27FC236}">
                  <a16:creationId xmlns:a16="http://schemas.microsoft.com/office/drawing/2014/main" id="{00000000-0008-0000-1300-0000F5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454" name="Button 246" hidden="1">
              <a:extLst>
                <a:ext uri="{63B3BB69-23CF-44E3-9099-C40C66FF867C}">
                  <a14:compatExt spid="_x0000_s94454"/>
                </a:ext>
                <a:ext uri="{FF2B5EF4-FFF2-40B4-BE49-F238E27FC236}">
                  <a16:creationId xmlns:a16="http://schemas.microsoft.com/office/drawing/2014/main" id="{00000000-0008-0000-1300-0000F6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94455" name="Button 247" hidden="1">
              <a:extLst>
                <a:ext uri="{63B3BB69-23CF-44E3-9099-C40C66FF867C}">
                  <a14:compatExt spid="_x0000_s94455"/>
                </a:ext>
                <a:ext uri="{FF2B5EF4-FFF2-40B4-BE49-F238E27FC236}">
                  <a16:creationId xmlns:a16="http://schemas.microsoft.com/office/drawing/2014/main" id="{00000000-0008-0000-1300-0000F7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94456" name="Button 248" hidden="1">
              <a:extLst>
                <a:ext uri="{63B3BB69-23CF-44E3-9099-C40C66FF867C}">
                  <a14:compatExt spid="_x0000_s94456"/>
                </a:ext>
                <a:ext uri="{FF2B5EF4-FFF2-40B4-BE49-F238E27FC236}">
                  <a16:creationId xmlns:a16="http://schemas.microsoft.com/office/drawing/2014/main" id="{00000000-0008-0000-1300-0000F8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94457" name="Button 249" hidden="1">
              <a:extLst>
                <a:ext uri="{63B3BB69-23CF-44E3-9099-C40C66FF867C}">
                  <a14:compatExt spid="_x0000_s94457"/>
                </a:ext>
                <a:ext uri="{FF2B5EF4-FFF2-40B4-BE49-F238E27FC236}">
                  <a16:creationId xmlns:a16="http://schemas.microsoft.com/office/drawing/2014/main" id="{00000000-0008-0000-1300-0000F9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94458" name="Button 250" hidden="1">
              <a:extLst>
                <a:ext uri="{63B3BB69-23CF-44E3-9099-C40C66FF867C}">
                  <a14:compatExt spid="_x0000_s94458"/>
                </a:ext>
                <a:ext uri="{FF2B5EF4-FFF2-40B4-BE49-F238E27FC236}">
                  <a16:creationId xmlns:a16="http://schemas.microsoft.com/office/drawing/2014/main" id="{00000000-0008-0000-1300-0000FA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94459" name="Button 251" hidden="1">
              <a:extLst>
                <a:ext uri="{63B3BB69-23CF-44E3-9099-C40C66FF867C}">
                  <a14:compatExt spid="_x0000_s94459"/>
                </a:ext>
                <a:ext uri="{FF2B5EF4-FFF2-40B4-BE49-F238E27FC236}">
                  <a16:creationId xmlns:a16="http://schemas.microsoft.com/office/drawing/2014/main" id="{00000000-0008-0000-1300-0000FB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94460" name="Button 252" hidden="1">
              <a:extLst>
                <a:ext uri="{63B3BB69-23CF-44E3-9099-C40C66FF867C}">
                  <a14:compatExt spid="_x0000_s94460"/>
                </a:ext>
                <a:ext uri="{FF2B5EF4-FFF2-40B4-BE49-F238E27FC236}">
                  <a16:creationId xmlns:a16="http://schemas.microsoft.com/office/drawing/2014/main" id="{00000000-0008-0000-1300-0000FC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94461" name="Button 253" hidden="1">
              <a:extLst>
                <a:ext uri="{63B3BB69-23CF-44E3-9099-C40C66FF867C}">
                  <a14:compatExt spid="_x0000_s94461"/>
                </a:ext>
                <a:ext uri="{FF2B5EF4-FFF2-40B4-BE49-F238E27FC236}">
                  <a16:creationId xmlns:a16="http://schemas.microsoft.com/office/drawing/2014/main" id="{00000000-0008-0000-1300-0000FD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94462" name="Button 254" hidden="1">
              <a:extLst>
                <a:ext uri="{63B3BB69-23CF-44E3-9099-C40C66FF867C}">
                  <a14:compatExt spid="_x0000_s94462"/>
                </a:ext>
                <a:ext uri="{FF2B5EF4-FFF2-40B4-BE49-F238E27FC236}">
                  <a16:creationId xmlns:a16="http://schemas.microsoft.com/office/drawing/2014/main" id="{00000000-0008-0000-1300-0000FE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94463" name="Button 255" hidden="1">
              <a:extLst>
                <a:ext uri="{63B3BB69-23CF-44E3-9099-C40C66FF867C}">
                  <a14:compatExt spid="_x0000_s94463"/>
                </a:ext>
                <a:ext uri="{FF2B5EF4-FFF2-40B4-BE49-F238E27FC236}">
                  <a16:creationId xmlns:a16="http://schemas.microsoft.com/office/drawing/2014/main" id="{00000000-0008-0000-1300-0000FF7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464" name="Button 256" hidden="1">
              <a:extLst>
                <a:ext uri="{63B3BB69-23CF-44E3-9099-C40C66FF867C}">
                  <a14:compatExt spid="_x0000_s94464"/>
                </a:ext>
                <a:ext uri="{FF2B5EF4-FFF2-40B4-BE49-F238E27FC236}">
                  <a16:creationId xmlns:a16="http://schemas.microsoft.com/office/drawing/2014/main" id="{00000000-0008-0000-1300-000000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465" name="Button 257" hidden="1">
              <a:extLst>
                <a:ext uri="{63B3BB69-23CF-44E3-9099-C40C66FF867C}">
                  <a14:compatExt spid="_x0000_s94465"/>
                </a:ext>
                <a:ext uri="{FF2B5EF4-FFF2-40B4-BE49-F238E27FC236}">
                  <a16:creationId xmlns:a16="http://schemas.microsoft.com/office/drawing/2014/main" id="{00000000-0008-0000-1300-000001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466" name="Button 258" hidden="1">
              <a:extLst>
                <a:ext uri="{63B3BB69-23CF-44E3-9099-C40C66FF867C}">
                  <a14:compatExt spid="_x0000_s94466"/>
                </a:ext>
                <a:ext uri="{FF2B5EF4-FFF2-40B4-BE49-F238E27FC236}">
                  <a16:creationId xmlns:a16="http://schemas.microsoft.com/office/drawing/2014/main" id="{00000000-0008-0000-1300-000002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94467" name="Button 259" hidden="1">
              <a:extLst>
                <a:ext uri="{63B3BB69-23CF-44E3-9099-C40C66FF867C}">
                  <a14:compatExt spid="_x0000_s94467"/>
                </a:ext>
                <a:ext uri="{FF2B5EF4-FFF2-40B4-BE49-F238E27FC236}">
                  <a16:creationId xmlns:a16="http://schemas.microsoft.com/office/drawing/2014/main" id="{00000000-0008-0000-1300-000003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468" name="Button 260" hidden="1">
              <a:extLst>
                <a:ext uri="{63B3BB69-23CF-44E3-9099-C40C66FF867C}">
                  <a14:compatExt spid="_x0000_s94468"/>
                </a:ext>
                <a:ext uri="{FF2B5EF4-FFF2-40B4-BE49-F238E27FC236}">
                  <a16:creationId xmlns:a16="http://schemas.microsoft.com/office/drawing/2014/main" id="{00000000-0008-0000-1300-000004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469" name="Button 261" hidden="1">
              <a:extLst>
                <a:ext uri="{63B3BB69-23CF-44E3-9099-C40C66FF867C}">
                  <a14:compatExt spid="_x0000_s94469"/>
                </a:ext>
                <a:ext uri="{FF2B5EF4-FFF2-40B4-BE49-F238E27FC236}">
                  <a16:creationId xmlns:a16="http://schemas.microsoft.com/office/drawing/2014/main" id="{00000000-0008-0000-1300-000005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470" name="Button 262" hidden="1">
              <a:extLst>
                <a:ext uri="{63B3BB69-23CF-44E3-9099-C40C66FF867C}">
                  <a14:compatExt spid="_x0000_s94470"/>
                </a:ext>
                <a:ext uri="{FF2B5EF4-FFF2-40B4-BE49-F238E27FC236}">
                  <a16:creationId xmlns:a16="http://schemas.microsoft.com/office/drawing/2014/main" id="{00000000-0008-0000-1300-000006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94471" name="Button 263" hidden="1">
              <a:extLst>
                <a:ext uri="{63B3BB69-23CF-44E3-9099-C40C66FF867C}">
                  <a14:compatExt spid="_x0000_s94471"/>
                </a:ext>
                <a:ext uri="{FF2B5EF4-FFF2-40B4-BE49-F238E27FC236}">
                  <a16:creationId xmlns:a16="http://schemas.microsoft.com/office/drawing/2014/main" id="{00000000-0008-0000-1300-000007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94472" name="Button 264" hidden="1">
              <a:extLst>
                <a:ext uri="{63B3BB69-23CF-44E3-9099-C40C66FF867C}">
                  <a14:compatExt spid="_x0000_s94472"/>
                </a:ext>
                <a:ext uri="{FF2B5EF4-FFF2-40B4-BE49-F238E27FC236}">
                  <a16:creationId xmlns:a16="http://schemas.microsoft.com/office/drawing/2014/main" id="{00000000-0008-0000-1300-000008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94473" name="Button 265" hidden="1">
              <a:extLst>
                <a:ext uri="{63B3BB69-23CF-44E3-9099-C40C66FF867C}">
                  <a14:compatExt spid="_x0000_s94473"/>
                </a:ext>
                <a:ext uri="{FF2B5EF4-FFF2-40B4-BE49-F238E27FC236}">
                  <a16:creationId xmlns:a16="http://schemas.microsoft.com/office/drawing/2014/main" id="{00000000-0008-0000-1300-000009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94474" name="Button 266" hidden="1">
              <a:extLst>
                <a:ext uri="{63B3BB69-23CF-44E3-9099-C40C66FF867C}">
                  <a14:compatExt spid="_x0000_s94474"/>
                </a:ext>
                <a:ext uri="{FF2B5EF4-FFF2-40B4-BE49-F238E27FC236}">
                  <a16:creationId xmlns:a16="http://schemas.microsoft.com/office/drawing/2014/main" id="{00000000-0008-0000-1300-00000A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94475" name="Button 267" hidden="1">
              <a:extLst>
                <a:ext uri="{63B3BB69-23CF-44E3-9099-C40C66FF867C}">
                  <a14:compatExt spid="_x0000_s94475"/>
                </a:ext>
                <a:ext uri="{FF2B5EF4-FFF2-40B4-BE49-F238E27FC236}">
                  <a16:creationId xmlns:a16="http://schemas.microsoft.com/office/drawing/2014/main" id="{00000000-0008-0000-1300-00000B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476" name="Button 268" hidden="1">
              <a:extLst>
                <a:ext uri="{63B3BB69-23CF-44E3-9099-C40C66FF867C}">
                  <a14:compatExt spid="_x0000_s94476"/>
                </a:ext>
                <a:ext uri="{FF2B5EF4-FFF2-40B4-BE49-F238E27FC236}">
                  <a16:creationId xmlns:a16="http://schemas.microsoft.com/office/drawing/2014/main" id="{00000000-0008-0000-1300-00000C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477" name="Button 269" hidden="1">
              <a:extLst>
                <a:ext uri="{63B3BB69-23CF-44E3-9099-C40C66FF867C}">
                  <a14:compatExt spid="_x0000_s94477"/>
                </a:ext>
                <a:ext uri="{FF2B5EF4-FFF2-40B4-BE49-F238E27FC236}">
                  <a16:creationId xmlns:a16="http://schemas.microsoft.com/office/drawing/2014/main" id="{00000000-0008-0000-1300-00000D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478" name="Button 270" hidden="1">
              <a:extLst>
                <a:ext uri="{63B3BB69-23CF-44E3-9099-C40C66FF867C}">
                  <a14:compatExt spid="_x0000_s94478"/>
                </a:ext>
                <a:ext uri="{FF2B5EF4-FFF2-40B4-BE49-F238E27FC236}">
                  <a16:creationId xmlns:a16="http://schemas.microsoft.com/office/drawing/2014/main" id="{00000000-0008-0000-1300-00000E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94479" name="Button 271" hidden="1">
              <a:extLst>
                <a:ext uri="{63B3BB69-23CF-44E3-9099-C40C66FF867C}">
                  <a14:compatExt spid="_x0000_s94479"/>
                </a:ext>
                <a:ext uri="{FF2B5EF4-FFF2-40B4-BE49-F238E27FC236}">
                  <a16:creationId xmlns:a16="http://schemas.microsoft.com/office/drawing/2014/main" id="{00000000-0008-0000-1300-00000F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480" name="Button 272" hidden="1">
              <a:extLst>
                <a:ext uri="{63B3BB69-23CF-44E3-9099-C40C66FF867C}">
                  <a14:compatExt spid="_x0000_s94480"/>
                </a:ext>
                <a:ext uri="{FF2B5EF4-FFF2-40B4-BE49-F238E27FC236}">
                  <a16:creationId xmlns:a16="http://schemas.microsoft.com/office/drawing/2014/main" id="{00000000-0008-0000-1300-000010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481" name="Button 273" hidden="1">
              <a:extLst>
                <a:ext uri="{63B3BB69-23CF-44E3-9099-C40C66FF867C}">
                  <a14:compatExt spid="_x0000_s94481"/>
                </a:ext>
                <a:ext uri="{FF2B5EF4-FFF2-40B4-BE49-F238E27FC236}">
                  <a16:creationId xmlns:a16="http://schemas.microsoft.com/office/drawing/2014/main" id="{00000000-0008-0000-1300-000011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482" name="Button 274" hidden="1">
              <a:extLst>
                <a:ext uri="{63B3BB69-23CF-44E3-9099-C40C66FF867C}">
                  <a14:compatExt spid="_x0000_s94482"/>
                </a:ext>
                <a:ext uri="{FF2B5EF4-FFF2-40B4-BE49-F238E27FC236}">
                  <a16:creationId xmlns:a16="http://schemas.microsoft.com/office/drawing/2014/main" id="{00000000-0008-0000-1300-000012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94483" name="Button 275" hidden="1">
              <a:extLst>
                <a:ext uri="{63B3BB69-23CF-44E3-9099-C40C66FF867C}">
                  <a14:compatExt spid="_x0000_s94483"/>
                </a:ext>
                <a:ext uri="{FF2B5EF4-FFF2-40B4-BE49-F238E27FC236}">
                  <a16:creationId xmlns:a16="http://schemas.microsoft.com/office/drawing/2014/main" id="{00000000-0008-0000-1300-000013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484" name="Button 276" hidden="1">
              <a:extLst>
                <a:ext uri="{63B3BB69-23CF-44E3-9099-C40C66FF867C}">
                  <a14:compatExt spid="_x0000_s94484"/>
                </a:ext>
                <a:ext uri="{FF2B5EF4-FFF2-40B4-BE49-F238E27FC236}">
                  <a16:creationId xmlns:a16="http://schemas.microsoft.com/office/drawing/2014/main" id="{00000000-0008-0000-1300-000014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485" name="Button 277" hidden="1">
              <a:extLst>
                <a:ext uri="{63B3BB69-23CF-44E3-9099-C40C66FF867C}">
                  <a14:compatExt spid="_x0000_s94485"/>
                </a:ext>
                <a:ext uri="{FF2B5EF4-FFF2-40B4-BE49-F238E27FC236}">
                  <a16:creationId xmlns:a16="http://schemas.microsoft.com/office/drawing/2014/main" id="{00000000-0008-0000-1300-000015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486" name="Button 278" hidden="1">
              <a:extLst>
                <a:ext uri="{63B3BB69-23CF-44E3-9099-C40C66FF867C}">
                  <a14:compatExt spid="_x0000_s94486"/>
                </a:ext>
                <a:ext uri="{FF2B5EF4-FFF2-40B4-BE49-F238E27FC236}">
                  <a16:creationId xmlns:a16="http://schemas.microsoft.com/office/drawing/2014/main" id="{00000000-0008-0000-1300-000016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94487" name="Button 279" hidden="1">
              <a:extLst>
                <a:ext uri="{63B3BB69-23CF-44E3-9099-C40C66FF867C}">
                  <a14:compatExt spid="_x0000_s94487"/>
                </a:ext>
                <a:ext uri="{FF2B5EF4-FFF2-40B4-BE49-F238E27FC236}">
                  <a16:creationId xmlns:a16="http://schemas.microsoft.com/office/drawing/2014/main" id="{00000000-0008-0000-1300-000017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94488" name="Button 280" hidden="1">
              <a:extLst>
                <a:ext uri="{63B3BB69-23CF-44E3-9099-C40C66FF867C}">
                  <a14:compatExt spid="_x0000_s94488"/>
                </a:ext>
                <a:ext uri="{FF2B5EF4-FFF2-40B4-BE49-F238E27FC236}">
                  <a16:creationId xmlns:a16="http://schemas.microsoft.com/office/drawing/2014/main" id="{00000000-0008-0000-1300-000018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94489" name="Button 281" hidden="1">
              <a:extLst>
                <a:ext uri="{63B3BB69-23CF-44E3-9099-C40C66FF867C}">
                  <a14:compatExt spid="_x0000_s94489"/>
                </a:ext>
                <a:ext uri="{FF2B5EF4-FFF2-40B4-BE49-F238E27FC236}">
                  <a16:creationId xmlns:a16="http://schemas.microsoft.com/office/drawing/2014/main" id="{00000000-0008-0000-1300-000019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94490" name="Button 282" hidden="1">
              <a:extLst>
                <a:ext uri="{63B3BB69-23CF-44E3-9099-C40C66FF867C}">
                  <a14:compatExt spid="_x0000_s94490"/>
                </a:ext>
                <a:ext uri="{FF2B5EF4-FFF2-40B4-BE49-F238E27FC236}">
                  <a16:creationId xmlns:a16="http://schemas.microsoft.com/office/drawing/2014/main" id="{00000000-0008-0000-1300-00001A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94491" name="Button 283" hidden="1">
              <a:extLst>
                <a:ext uri="{63B3BB69-23CF-44E3-9099-C40C66FF867C}">
                  <a14:compatExt spid="_x0000_s94491"/>
                </a:ext>
                <a:ext uri="{FF2B5EF4-FFF2-40B4-BE49-F238E27FC236}">
                  <a16:creationId xmlns:a16="http://schemas.microsoft.com/office/drawing/2014/main" id="{00000000-0008-0000-1300-00001B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492" name="Button 284" hidden="1">
              <a:extLst>
                <a:ext uri="{63B3BB69-23CF-44E3-9099-C40C66FF867C}">
                  <a14:compatExt spid="_x0000_s94492"/>
                </a:ext>
                <a:ext uri="{FF2B5EF4-FFF2-40B4-BE49-F238E27FC236}">
                  <a16:creationId xmlns:a16="http://schemas.microsoft.com/office/drawing/2014/main" id="{00000000-0008-0000-1300-00001C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493" name="Button 285" hidden="1">
              <a:extLst>
                <a:ext uri="{63B3BB69-23CF-44E3-9099-C40C66FF867C}">
                  <a14:compatExt spid="_x0000_s94493"/>
                </a:ext>
                <a:ext uri="{FF2B5EF4-FFF2-40B4-BE49-F238E27FC236}">
                  <a16:creationId xmlns:a16="http://schemas.microsoft.com/office/drawing/2014/main" id="{00000000-0008-0000-1300-00001D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494" name="Button 286" hidden="1">
              <a:extLst>
                <a:ext uri="{63B3BB69-23CF-44E3-9099-C40C66FF867C}">
                  <a14:compatExt spid="_x0000_s94494"/>
                </a:ext>
                <a:ext uri="{FF2B5EF4-FFF2-40B4-BE49-F238E27FC236}">
                  <a16:creationId xmlns:a16="http://schemas.microsoft.com/office/drawing/2014/main" id="{00000000-0008-0000-1300-00001E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94495" name="Button 287" hidden="1">
              <a:extLst>
                <a:ext uri="{63B3BB69-23CF-44E3-9099-C40C66FF867C}">
                  <a14:compatExt spid="_x0000_s94495"/>
                </a:ext>
                <a:ext uri="{FF2B5EF4-FFF2-40B4-BE49-F238E27FC236}">
                  <a16:creationId xmlns:a16="http://schemas.microsoft.com/office/drawing/2014/main" id="{00000000-0008-0000-1300-00001F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496" name="Button 288" hidden="1">
              <a:extLst>
                <a:ext uri="{63B3BB69-23CF-44E3-9099-C40C66FF867C}">
                  <a14:compatExt spid="_x0000_s94496"/>
                </a:ext>
                <a:ext uri="{FF2B5EF4-FFF2-40B4-BE49-F238E27FC236}">
                  <a16:creationId xmlns:a16="http://schemas.microsoft.com/office/drawing/2014/main" id="{00000000-0008-0000-1300-000020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497" name="Button 289" hidden="1">
              <a:extLst>
                <a:ext uri="{63B3BB69-23CF-44E3-9099-C40C66FF867C}">
                  <a14:compatExt spid="_x0000_s94497"/>
                </a:ext>
                <a:ext uri="{FF2B5EF4-FFF2-40B4-BE49-F238E27FC236}">
                  <a16:creationId xmlns:a16="http://schemas.microsoft.com/office/drawing/2014/main" id="{00000000-0008-0000-1300-000021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498" name="Button 290" hidden="1">
              <a:extLst>
                <a:ext uri="{63B3BB69-23CF-44E3-9099-C40C66FF867C}">
                  <a14:compatExt spid="_x0000_s94498"/>
                </a:ext>
                <a:ext uri="{FF2B5EF4-FFF2-40B4-BE49-F238E27FC236}">
                  <a16:creationId xmlns:a16="http://schemas.microsoft.com/office/drawing/2014/main" id="{00000000-0008-0000-1300-000022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94499" name="Button 291" hidden="1">
              <a:extLst>
                <a:ext uri="{63B3BB69-23CF-44E3-9099-C40C66FF867C}">
                  <a14:compatExt spid="_x0000_s94499"/>
                </a:ext>
                <a:ext uri="{FF2B5EF4-FFF2-40B4-BE49-F238E27FC236}">
                  <a16:creationId xmlns:a16="http://schemas.microsoft.com/office/drawing/2014/main" id="{00000000-0008-0000-1300-000023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94500" name="Button 292" hidden="1">
              <a:extLst>
                <a:ext uri="{63B3BB69-23CF-44E3-9099-C40C66FF867C}">
                  <a14:compatExt spid="_x0000_s94500"/>
                </a:ext>
                <a:ext uri="{FF2B5EF4-FFF2-40B4-BE49-F238E27FC236}">
                  <a16:creationId xmlns:a16="http://schemas.microsoft.com/office/drawing/2014/main" id="{00000000-0008-0000-1300-000024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94501" name="Button 293" hidden="1">
              <a:extLst>
                <a:ext uri="{63B3BB69-23CF-44E3-9099-C40C66FF867C}">
                  <a14:compatExt spid="_x0000_s94501"/>
                </a:ext>
                <a:ext uri="{FF2B5EF4-FFF2-40B4-BE49-F238E27FC236}">
                  <a16:creationId xmlns:a16="http://schemas.microsoft.com/office/drawing/2014/main" id="{00000000-0008-0000-1300-000025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94502" name="Button 294" hidden="1">
              <a:extLst>
                <a:ext uri="{63B3BB69-23CF-44E3-9099-C40C66FF867C}">
                  <a14:compatExt spid="_x0000_s94502"/>
                </a:ext>
                <a:ext uri="{FF2B5EF4-FFF2-40B4-BE49-F238E27FC236}">
                  <a16:creationId xmlns:a16="http://schemas.microsoft.com/office/drawing/2014/main" id="{00000000-0008-0000-1300-000026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94503" name="Button 295" hidden="1">
              <a:extLst>
                <a:ext uri="{63B3BB69-23CF-44E3-9099-C40C66FF867C}">
                  <a14:compatExt spid="_x0000_s94503"/>
                </a:ext>
                <a:ext uri="{FF2B5EF4-FFF2-40B4-BE49-F238E27FC236}">
                  <a16:creationId xmlns:a16="http://schemas.microsoft.com/office/drawing/2014/main" id="{00000000-0008-0000-1300-000027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94504" name="Button 296" hidden="1">
              <a:extLst>
                <a:ext uri="{63B3BB69-23CF-44E3-9099-C40C66FF867C}">
                  <a14:compatExt spid="_x0000_s94504"/>
                </a:ext>
                <a:ext uri="{FF2B5EF4-FFF2-40B4-BE49-F238E27FC236}">
                  <a16:creationId xmlns:a16="http://schemas.microsoft.com/office/drawing/2014/main" id="{00000000-0008-0000-1300-000028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94505" name="Button 297" hidden="1">
              <a:extLst>
                <a:ext uri="{63B3BB69-23CF-44E3-9099-C40C66FF867C}">
                  <a14:compatExt spid="_x0000_s94505"/>
                </a:ext>
                <a:ext uri="{FF2B5EF4-FFF2-40B4-BE49-F238E27FC236}">
                  <a16:creationId xmlns:a16="http://schemas.microsoft.com/office/drawing/2014/main" id="{00000000-0008-0000-1300-000029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94506" name="Button 298" hidden="1">
              <a:extLst>
                <a:ext uri="{63B3BB69-23CF-44E3-9099-C40C66FF867C}">
                  <a14:compatExt spid="_x0000_s94506"/>
                </a:ext>
                <a:ext uri="{FF2B5EF4-FFF2-40B4-BE49-F238E27FC236}">
                  <a16:creationId xmlns:a16="http://schemas.microsoft.com/office/drawing/2014/main" id="{00000000-0008-0000-1300-00002A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94507" name="Button 299" hidden="1">
              <a:extLst>
                <a:ext uri="{63B3BB69-23CF-44E3-9099-C40C66FF867C}">
                  <a14:compatExt spid="_x0000_s94507"/>
                </a:ext>
                <a:ext uri="{FF2B5EF4-FFF2-40B4-BE49-F238E27FC236}">
                  <a16:creationId xmlns:a16="http://schemas.microsoft.com/office/drawing/2014/main" id="{00000000-0008-0000-1300-00002B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94508" name="Button 300" hidden="1">
              <a:extLst>
                <a:ext uri="{63B3BB69-23CF-44E3-9099-C40C66FF867C}">
                  <a14:compatExt spid="_x0000_s94508"/>
                </a:ext>
                <a:ext uri="{FF2B5EF4-FFF2-40B4-BE49-F238E27FC236}">
                  <a16:creationId xmlns:a16="http://schemas.microsoft.com/office/drawing/2014/main" id="{00000000-0008-0000-1300-00002C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509" name="Button 301" hidden="1">
              <a:extLst>
                <a:ext uri="{63B3BB69-23CF-44E3-9099-C40C66FF867C}">
                  <a14:compatExt spid="_x0000_s94509"/>
                </a:ext>
                <a:ext uri="{FF2B5EF4-FFF2-40B4-BE49-F238E27FC236}">
                  <a16:creationId xmlns:a16="http://schemas.microsoft.com/office/drawing/2014/main" id="{00000000-0008-0000-1300-00002D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510" name="Button 302" hidden="1">
              <a:extLst>
                <a:ext uri="{63B3BB69-23CF-44E3-9099-C40C66FF867C}">
                  <a14:compatExt spid="_x0000_s94510"/>
                </a:ext>
                <a:ext uri="{FF2B5EF4-FFF2-40B4-BE49-F238E27FC236}">
                  <a16:creationId xmlns:a16="http://schemas.microsoft.com/office/drawing/2014/main" id="{00000000-0008-0000-1300-00002E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94511" name="Button 303" hidden="1">
              <a:extLst>
                <a:ext uri="{63B3BB69-23CF-44E3-9099-C40C66FF867C}">
                  <a14:compatExt spid="_x0000_s94511"/>
                </a:ext>
                <a:ext uri="{FF2B5EF4-FFF2-40B4-BE49-F238E27FC236}">
                  <a16:creationId xmlns:a16="http://schemas.microsoft.com/office/drawing/2014/main" id="{00000000-0008-0000-1300-00002F71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1505" name="Button 1" hidden="1">
              <a:extLst>
                <a:ext uri="{63B3BB69-23CF-44E3-9099-C40C66FF867C}">
                  <a14:compatExt spid="_x0000_s21505"/>
                </a:ext>
                <a:ext uri="{FF2B5EF4-FFF2-40B4-BE49-F238E27FC236}">
                  <a16:creationId xmlns:a16="http://schemas.microsoft.com/office/drawing/2014/main" id="{00000000-0008-0000-0200-0000015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393700</xdr:colOff>
          <xdr:row>82</xdr:row>
          <xdr:rowOff>38100</xdr:rowOff>
        </xdr:from>
        <xdr:to>
          <xdr:col>30</xdr:col>
          <xdr:colOff>165100</xdr:colOff>
          <xdr:row>83</xdr:row>
          <xdr:rowOff>88900</xdr:rowOff>
        </xdr:to>
        <xdr:sp macro="" textlink="">
          <xdr:nvSpPr>
            <xdr:cNvPr id="21521" name="Button 17" hidden="1">
              <a:extLst>
                <a:ext uri="{63B3BB69-23CF-44E3-9099-C40C66FF867C}">
                  <a14:compatExt spid="_x0000_s21521"/>
                </a:ext>
                <a:ext uri="{FF2B5EF4-FFF2-40B4-BE49-F238E27FC236}">
                  <a16:creationId xmlns:a16="http://schemas.microsoft.com/office/drawing/2014/main" id="{00000000-0008-0000-0200-0000115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1522" name="Button 18" hidden="1">
              <a:extLst>
                <a:ext uri="{63B3BB69-23CF-44E3-9099-C40C66FF867C}">
                  <a14:compatExt spid="_x0000_s21522"/>
                </a:ext>
                <a:ext uri="{FF2B5EF4-FFF2-40B4-BE49-F238E27FC236}">
                  <a16:creationId xmlns:a16="http://schemas.microsoft.com/office/drawing/2014/main" id="{00000000-0008-0000-0200-0000125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165100</xdr:rowOff>
        </xdr:to>
        <xdr:sp macro="" textlink="">
          <xdr:nvSpPr>
            <xdr:cNvPr id="168961" name="Button 1" hidden="1">
              <a:extLst>
                <a:ext uri="{63B3BB69-23CF-44E3-9099-C40C66FF867C}">
                  <a14:compatExt spid="_x0000_s168961"/>
                </a:ext>
                <a:ext uri="{FF2B5EF4-FFF2-40B4-BE49-F238E27FC236}">
                  <a16:creationId xmlns:a16="http://schemas.microsoft.com/office/drawing/2014/main" id="{00000000-0008-0000-1400-0000019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72</xdr:row>
          <xdr:rowOff>50800</xdr:rowOff>
        </xdr:from>
        <xdr:to>
          <xdr:col>15</xdr:col>
          <xdr:colOff>546100</xdr:colOff>
          <xdr:row>73</xdr:row>
          <xdr:rowOff>107950</xdr:rowOff>
        </xdr:to>
        <xdr:sp macro="" textlink="">
          <xdr:nvSpPr>
            <xdr:cNvPr id="168962" name="Button 2" hidden="1">
              <a:extLst>
                <a:ext uri="{63B3BB69-23CF-44E3-9099-C40C66FF867C}">
                  <a14:compatExt spid="_x0000_s168962"/>
                </a:ext>
                <a:ext uri="{FF2B5EF4-FFF2-40B4-BE49-F238E27FC236}">
                  <a16:creationId xmlns:a16="http://schemas.microsoft.com/office/drawing/2014/main" id="{00000000-0008-0000-1400-0000029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68963" name="Button 3" hidden="1">
              <a:extLst>
                <a:ext uri="{63B3BB69-23CF-44E3-9099-C40C66FF867C}">
                  <a14:compatExt spid="_x0000_s168963"/>
                </a:ext>
                <a:ext uri="{FF2B5EF4-FFF2-40B4-BE49-F238E27FC236}">
                  <a16:creationId xmlns:a16="http://schemas.microsoft.com/office/drawing/2014/main" id="{00000000-0008-0000-1400-0000039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68964" name="Button 4" hidden="1">
              <a:extLst>
                <a:ext uri="{63B3BB69-23CF-44E3-9099-C40C66FF867C}">
                  <a14:compatExt spid="_x0000_s168964"/>
                </a:ext>
                <a:ext uri="{FF2B5EF4-FFF2-40B4-BE49-F238E27FC236}">
                  <a16:creationId xmlns:a16="http://schemas.microsoft.com/office/drawing/2014/main" id="{00000000-0008-0000-1400-0000049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68965" name="Button 5" hidden="1">
              <a:extLst>
                <a:ext uri="{63B3BB69-23CF-44E3-9099-C40C66FF867C}">
                  <a14:compatExt spid="_x0000_s168965"/>
                </a:ext>
                <a:ext uri="{FF2B5EF4-FFF2-40B4-BE49-F238E27FC236}">
                  <a16:creationId xmlns:a16="http://schemas.microsoft.com/office/drawing/2014/main" id="{00000000-0008-0000-1400-0000059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68966" name="Button 6" hidden="1">
              <a:extLst>
                <a:ext uri="{63B3BB69-23CF-44E3-9099-C40C66FF867C}">
                  <a14:compatExt spid="_x0000_s168966"/>
                </a:ext>
                <a:ext uri="{FF2B5EF4-FFF2-40B4-BE49-F238E27FC236}">
                  <a16:creationId xmlns:a16="http://schemas.microsoft.com/office/drawing/2014/main" id="{00000000-0008-0000-1400-0000069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187393" name="Button 1" hidden="1">
              <a:extLst>
                <a:ext uri="{63B3BB69-23CF-44E3-9099-C40C66FF867C}">
                  <a14:compatExt spid="_x0000_s187393"/>
                </a:ext>
                <a:ext uri="{FF2B5EF4-FFF2-40B4-BE49-F238E27FC236}">
                  <a16:creationId xmlns:a16="http://schemas.microsoft.com/office/drawing/2014/main" id="{00000000-0008-0000-1500-000001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73</xdr:row>
          <xdr:rowOff>50800</xdr:rowOff>
        </xdr:from>
        <xdr:to>
          <xdr:col>15</xdr:col>
          <xdr:colOff>546100</xdr:colOff>
          <xdr:row>74</xdr:row>
          <xdr:rowOff>107950</xdr:rowOff>
        </xdr:to>
        <xdr:sp macro="" textlink="">
          <xdr:nvSpPr>
            <xdr:cNvPr id="187394" name="Button 2" hidden="1">
              <a:extLst>
                <a:ext uri="{63B3BB69-23CF-44E3-9099-C40C66FF867C}">
                  <a14:compatExt spid="_x0000_s187394"/>
                </a:ext>
                <a:ext uri="{FF2B5EF4-FFF2-40B4-BE49-F238E27FC236}">
                  <a16:creationId xmlns:a16="http://schemas.microsoft.com/office/drawing/2014/main" id="{00000000-0008-0000-1500-000002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7395" name="Button 3" hidden="1">
              <a:extLst>
                <a:ext uri="{63B3BB69-23CF-44E3-9099-C40C66FF867C}">
                  <a14:compatExt spid="_x0000_s187395"/>
                </a:ext>
                <a:ext uri="{FF2B5EF4-FFF2-40B4-BE49-F238E27FC236}">
                  <a16:creationId xmlns:a16="http://schemas.microsoft.com/office/drawing/2014/main" id="{00000000-0008-0000-1500-000003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7396" name="Button 4" hidden="1">
              <a:extLst>
                <a:ext uri="{63B3BB69-23CF-44E3-9099-C40C66FF867C}">
                  <a14:compatExt spid="_x0000_s187396"/>
                </a:ext>
                <a:ext uri="{FF2B5EF4-FFF2-40B4-BE49-F238E27FC236}">
                  <a16:creationId xmlns:a16="http://schemas.microsoft.com/office/drawing/2014/main" id="{00000000-0008-0000-1500-000004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7397" name="Button 5" hidden="1">
              <a:extLst>
                <a:ext uri="{63B3BB69-23CF-44E3-9099-C40C66FF867C}">
                  <a14:compatExt spid="_x0000_s187397"/>
                </a:ext>
                <a:ext uri="{FF2B5EF4-FFF2-40B4-BE49-F238E27FC236}">
                  <a16:creationId xmlns:a16="http://schemas.microsoft.com/office/drawing/2014/main" id="{00000000-0008-0000-1500-000005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7398" name="Button 6" hidden="1">
              <a:extLst>
                <a:ext uri="{63B3BB69-23CF-44E3-9099-C40C66FF867C}">
                  <a14:compatExt spid="_x0000_s187398"/>
                </a:ext>
                <a:ext uri="{FF2B5EF4-FFF2-40B4-BE49-F238E27FC236}">
                  <a16:creationId xmlns:a16="http://schemas.microsoft.com/office/drawing/2014/main" id="{00000000-0008-0000-1500-000006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187399" name="Button 7" hidden="1">
              <a:extLst>
                <a:ext uri="{63B3BB69-23CF-44E3-9099-C40C66FF867C}">
                  <a14:compatExt spid="_x0000_s187399"/>
                </a:ext>
                <a:ext uri="{FF2B5EF4-FFF2-40B4-BE49-F238E27FC236}">
                  <a16:creationId xmlns:a16="http://schemas.microsoft.com/office/drawing/2014/main" id="{00000000-0008-0000-1500-000007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400" name="Button 8" hidden="1">
              <a:extLst>
                <a:ext uri="{63B3BB69-23CF-44E3-9099-C40C66FF867C}">
                  <a14:compatExt spid="_x0000_s187400"/>
                </a:ext>
                <a:ext uri="{FF2B5EF4-FFF2-40B4-BE49-F238E27FC236}">
                  <a16:creationId xmlns:a16="http://schemas.microsoft.com/office/drawing/2014/main" id="{00000000-0008-0000-1500-000008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401" name="Button 9" hidden="1">
              <a:extLst>
                <a:ext uri="{63B3BB69-23CF-44E3-9099-C40C66FF867C}">
                  <a14:compatExt spid="_x0000_s187401"/>
                </a:ext>
                <a:ext uri="{FF2B5EF4-FFF2-40B4-BE49-F238E27FC236}">
                  <a16:creationId xmlns:a16="http://schemas.microsoft.com/office/drawing/2014/main" id="{00000000-0008-0000-1500-000009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402" name="Button 10" hidden="1">
              <a:extLst>
                <a:ext uri="{63B3BB69-23CF-44E3-9099-C40C66FF867C}">
                  <a14:compatExt spid="_x0000_s187402"/>
                </a:ext>
                <a:ext uri="{FF2B5EF4-FFF2-40B4-BE49-F238E27FC236}">
                  <a16:creationId xmlns:a16="http://schemas.microsoft.com/office/drawing/2014/main" id="{00000000-0008-0000-1500-00000A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403" name="Button 11" hidden="1">
              <a:extLst>
                <a:ext uri="{63B3BB69-23CF-44E3-9099-C40C66FF867C}">
                  <a14:compatExt spid="_x0000_s187403"/>
                </a:ext>
                <a:ext uri="{FF2B5EF4-FFF2-40B4-BE49-F238E27FC236}">
                  <a16:creationId xmlns:a16="http://schemas.microsoft.com/office/drawing/2014/main" id="{00000000-0008-0000-1500-00000B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404" name="Button 12" hidden="1">
              <a:extLst>
                <a:ext uri="{63B3BB69-23CF-44E3-9099-C40C66FF867C}">
                  <a14:compatExt spid="_x0000_s187404"/>
                </a:ext>
                <a:ext uri="{FF2B5EF4-FFF2-40B4-BE49-F238E27FC236}">
                  <a16:creationId xmlns:a16="http://schemas.microsoft.com/office/drawing/2014/main" id="{00000000-0008-0000-1500-00000C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405" name="Button 13" hidden="1">
              <a:extLst>
                <a:ext uri="{63B3BB69-23CF-44E3-9099-C40C66FF867C}">
                  <a14:compatExt spid="_x0000_s187405"/>
                </a:ext>
                <a:ext uri="{FF2B5EF4-FFF2-40B4-BE49-F238E27FC236}">
                  <a16:creationId xmlns:a16="http://schemas.microsoft.com/office/drawing/2014/main" id="{00000000-0008-0000-1500-00000D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406" name="Button 14" hidden="1">
              <a:extLst>
                <a:ext uri="{63B3BB69-23CF-44E3-9099-C40C66FF867C}">
                  <a14:compatExt spid="_x0000_s187406"/>
                </a:ext>
                <a:ext uri="{FF2B5EF4-FFF2-40B4-BE49-F238E27FC236}">
                  <a16:creationId xmlns:a16="http://schemas.microsoft.com/office/drawing/2014/main" id="{00000000-0008-0000-1500-00000E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407" name="Button 15" hidden="1">
              <a:extLst>
                <a:ext uri="{63B3BB69-23CF-44E3-9099-C40C66FF867C}">
                  <a14:compatExt spid="_x0000_s187407"/>
                </a:ext>
                <a:ext uri="{FF2B5EF4-FFF2-40B4-BE49-F238E27FC236}">
                  <a16:creationId xmlns:a16="http://schemas.microsoft.com/office/drawing/2014/main" id="{00000000-0008-0000-1500-00000F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7408" name="Button 16" hidden="1">
              <a:extLst>
                <a:ext uri="{63B3BB69-23CF-44E3-9099-C40C66FF867C}">
                  <a14:compatExt spid="_x0000_s187408"/>
                </a:ext>
                <a:ext uri="{FF2B5EF4-FFF2-40B4-BE49-F238E27FC236}">
                  <a16:creationId xmlns:a16="http://schemas.microsoft.com/office/drawing/2014/main" id="{00000000-0008-0000-1500-000010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7409" name="Button 17" hidden="1">
              <a:extLst>
                <a:ext uri="{63B3BB69-23CF-44E3-9099-C40C66FF867C}">
                  <a14:compatExt spid="_x0000_s187409"/>
                </a:ext>
                <a:ext uri="{FF2B5EF4-FFF2-40B4-BE49-F238E27FC236}">
                  <a16:creationId xmlns:a16="http://schemas.microsoft.com/office/drawing/2014/main" id="{00000000-0008-0000-1500-000011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7410" name="Button 18" hidden="1">
              <a:extLst>
                <a:ext uri="{63B3BB69-23CF-44E3-9099-C40C66FF867C}">
                  <a14:compatExt spid="_x0000_s187410"/>
                </a:ext>
                <a:ext uri="{FF2B5EF4-FFF2-40B4-BE49-F238E27FC236}">
                  <a16:creationId xmlns:a16="http://schemas.microsoft.com/office/drawing/2014/main" id="{00000000-0008-0000-1500-000012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7411" name="Button 19" hidden="1">
              <a:extLst>
                <a:ext uri="{63B3BB69-23CF-44E3-9099-C40C66FF867C}">
                  <a14:compatExt spid="_x0000_s187411"/>
                </a:ext>
                <a:ext uri="{FF2B5EF4-FFF2-40B4-BE49-F238E27FC236}">
                  <a16:creationId xmlns:a16="http://schemas.microsoft.com/office/drawing/2014/main" id="{00000000-0008-0000-1500-000013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7412" name="Button 20" hidden="1">
              <a:extLst>
                <a:ext uri="{63B3BB69-23CF-44E3-9099-C40C66FF867C}">
                  <a14:compatExt spid="_x0000_s187412"/>
                </a:ext>
                <a:ext uri="{FF2B5EF4-FFF2-40B4-BE49-F238E27FC236}">
                  <a16:creationId xmlns:a16="http://schemas.microsoft.com/office/drawing/2014/main" id="{00000000-0008-0000-1500-000014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7413" name="Button 21" hidden="1">
              <a:extLst>
                <a:ext uri="{63B3BB69-23CF-44E3-9099-C40C66FF867C}">
                  <a14:compatExt spid="_x0000_s187413"/>
                </a:ext>
                <a:ext uri="{FF2B5EF4-FFF2-40B4-BE49-F238E27FC236}">
                  <a16:creationId xmlns:a16="http://schemas.microsoft.com/office/drawing/2014/main" id="{00000000-0008-0000-1500-000015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7414" name="Button 22" hidden="1">
              <a:extLst>
                <a:ext uri="{63B3BB69-23CF-44E3-9099-C40C66FF867C}">
                  <a14:compatExt spid="_x0000_s187414"/>
                </a:ext>
                <a:ext uri="{FF2B5EF4-FFF2-40B4-BE49-F238E27FC236}">
                  <a16:creationId xmlns:a16="http://schemas.microsoft.com/office/drawing/2014/main" id="{00000000-0008-0000-1500-000016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7415" name="Button 23" hidden="1">
              <a:extLst>
                <a:ext uri="{63B3BB69-23CF-44E3-9099-C40C66FF867C}">
                  <a14:compatExt spid="_x0000_s187415"/>
                </a:ext>
                <a:ext uri="{FF2B5EF4-FFF2-40B4-BE49-F238E27FC236}">
                  <a16:creationId xmlns:a16="http://schemas.microsoft.com/office/drawing/2014/main" id="{00000000-0008-0000-1500-000017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416" name="Button 24" hidden="1">
              <a:extLst>
                <a:ext uri="{63B3BB69-23CF-44E3-9099-C40C66FF867C}">
                  <a14:compatExt spid="_x0000_s187416"/>
                </a:ext>
                <a:ext uri="{FF2B5EF4-FFF2-40B4-BE49-F238E27FC236}">
                  <a16:creationId xmlns:a16="http://schemas.microsoft.com/office/drawing/2014/main" id="{00000000-0008-0000-1500-000018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417" name="Button 25" hidden="1">
              <a:extLst>
                <a:ext uri="{63B3BB69-23CF-44E3-9099-C40C66FF867C}">
                  <a14:compatExt spid="_x0000_s187417"/>
                </a:ext>
                <a:ext uri="{FF2B5EF4-FFF2-40B4-BE49-F238E27FC236}">
                  <a16:creationId xmlns:a16="http://schemas.microsoft.com/office/drawing/2014/main" id="{00000000-0008-0000-1500-000019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418" name="Button 26" hidden="1">
              <a:extLst>
                <a:ext uri="{63B3BB69-23CF-44E3-9099-C40C66FF867C}">
                  <a14:compatExt spid="_x0000_s187418"/>
                </a:ext>
                <a:ext uri="{FF2B5EF4-FFF2-40B4-BE49-F238E27FC236}">
                  <a16:creationId xmlns:a16="http://schemas.microsoft.com/office/drawing/2014/main" id="{00000000-0008-0000-1500-00001A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419" name="Button 27" hidden="1">
              <a:extLst>
                <a:ext uri="{63B3BB69-23CF-44E3-9099-C40C66FF867C}">
                  <a14:compatExt spid="_x0000_s187419"/>
                </a:ext>
                <a:ext uri="{FF2B5EF4-FFF2-40B4-BE49-F238E27FC236}">
                  <a16:creationId xmlns:a16="http://schemas.microsoft.com/office/drawing/2014/main" id="{00000000-0008-0000-1500-00001B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420" name="Button 28" hidden="1">
              <a:extLst>
                <a:ext uri="{63B3BB69-23CF-44E3-9099-C40C66FF867C}">
                  <a14:compatExt spid="_x0000_s187420"/>
                </a:ext>
                <a:ext uri="{FF2B5EF4-FFF2-40B4-BE49-F238E27FC236}">
                  <a16:creationId xmlns:a16="http://schemas.microsoft.com/office/drawing/2014/main" id="{00000000-0008-0000-1500-00001C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421" name="Button 29" hidden="1">
              <a:extLst>
                <a:ext uri="{63B3BB69-23CF-44E3-9099-C40C66FF867C}">
                  <a14:compatExt spid="_x0000_s187421"/>
                </a:ext>
                <a:ext uri="{FF2B5EF4-FFF2-40B4-BE49-F238E27FC236}">
                  <a16:creationId xmlns:a16="http://schemas.microsoft.com/office/drawing/2014/main" id="{00000000-0008-0000-1500-00001D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422" name="Button 30" hidden="1">
              <a:extLst>
                <a:ext uri="{63B3BB69-23CF-44E3-9099-C40C66FF867C}">
                  <a14:compatExt spid="_x0000_s187422"/>
                </a:ext>
                <a:ext uri="{FF2B5EF4-FFF2-40B4-BE49-F238E27FC236}">
                  <a16:creationId xmlns:a16="http://schemas.microsoft.com/office/drawing/2014/main" id="{00000000-0008-0000-1500-00001E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423" name="Button 31" hidden="1">
              <a:extLst>
                <a:ext uri="{63B3BB69-23CF-44E3-9099-C40C66FF867C}">
                  <a14:compatExt spid="_x0000_s187423"/>
                </a:ext>
                <a:ext uri="{FF2B5EF4-FFF2-40B4-BE49-F238E27FC236}">
                  <a16:creationId xmlns:a16="http://schemas.microsoft.com/office/drawing/2014/main" id="{00000000-0008-0000-1500-00001F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7424" name="Button 32" hidden="1">
              <a:extLst>
                <a:ext uri="{63B3BB69-23CF-44E3-9099-C40C66FF867C}">
                  <a14:compatExt spid="_x0000_s187424"/>
                </a:ext>
                <a:ext uri="{FF2B5EF4-FFF2-40B4-BE49-F238E27FC236}">
                  <a16:creationId xmlns:a16="http://schemas.microsoft.com/office/drawing/2014/main" id="{00000000-0008-0000-1500-000020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7425" name="Button 33" hidden="1">
              <a:extLst>
                <a:ext uri="{63B3BB69-23CF-44E3-9099-C40C66FF867C}">
                  <a14:compatExt spid="_x0000_s187425"/>
                </a:ext>
                <a:ext uri="{FF2B5EF4-FFF2-40B4-BE49-F238E27FC236}">
                  <a16:creationId xmlns:a16="http://schemas.microsoft.com/office/drawing/2014/main" id="{00000000-0008-0000-1500-000021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7426" name="Button 34" hidden="1">
              <a:extLst>
                <a:ext uri="{63B3BB69-23CF-44E3-9099-C40C66FF867C}">
                  <a14:compatExt spid="_x0000_s187426"/>
                </a:ext>
                <a:ext uri="{FF2B5EF4-FFF2-40B4-BE49-F238E27FC236}">
                  <a16:creationId xmlns:a16="http://schemas.microsoft.com/office/drawing/2014/main" id="{00000000-0008-0000-1500-000022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7427" name="Button 35" hidden="1">
              <a:extLst>
                <a:ext uri="{63B3BB69-23CF-44E3-9099-C40C66FF867C}">
                  <a14:compatExt spid="_x0000_s187427"/>
                </a:ext>
                <a:ext uri="{FF2B5EF4-FFF2-40B4-BE49-F238E27FC236}">
                  <a16:creationId xmlns:a16="http://schemas.microsoft.com/office/drawing/2014/main" id="{00000000-0008-0000-1500-000023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428" name="Button 36" hidden="1">
              <a:extLst>
                <a:ext uri="{63B3BB69-23CF-44E3-9099-C40C66FF867C}">
                  <a14:compatExt spid="_x0000_s187428"/>
                </a:ext>
                <a:ext uri="{FF2B5EF4-FFF2-40B4-BE49-F238E27FC236}">
                  <a16:creationId xmlns:a16="http://schemas.microsoft.com/office/drawing/2014/main" id="{00000000-0008-0000-1500-000024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429" name="Button 37" hidden="1">
              <a:extLst>
                <a:ext uri="{63B3BB69-23CF-44E3-9099-C40C66FF867C}">
                  <a14:compatExt spid="_x0000_s187429"/>
                </a:ext>
                <a:ext uri="{FF2B5EF4-FFF2-40B4-BE49-F238E27FC236}">
                  <a16:creationId xmlns:a16="http://schemas.microsoft.com/office/drawing/2014/main" id="{00000000-0008-0000-1500-000025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430" name="Button 38" hidden="1">
              <a:extLst>
                <a:ext uri="{63B3BB69-23CF-44E3-9099-C40C66FF867C}">
                  <a14:compatExt spid="_x0000_s187430"/>
                </a:ext>
                <a:ext uri="{FF2B5EF4-FFF2-40B4-BE49-F238E27FC236}">
                  <a16:creationId xmlns:a16="http://schemas.microsoft.com/office/drawing/2014/main" id="{00000000-0008-0000-1500-000026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431" name="Button 39" hidden="1">
              <a:extLst>
                <a:ext uri="{63B3BB69-23CF-44E3-9099-C40C66FF867C}">
                  <a14:compatExt spid="_x0000_s187431"/>
                </a:ext>
                <a:ext uri="{FF2B5EF4-FFF2-40B4-BE49-F238E27FC236}">
                  <a16:creationId xmlns:a16="http://schemas.microsoft.com/office/drawing/2014/main" id="{00000000-0008-0000-1500-000027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432" name="Button 40" hidden="1">
              <a:extLst>
                <a:ext uri="{63B3BB69-23CF-44E3-9099-C40C66FF867C}">
                  <a14:compatExt spid="_x0000_s187432"/>
                </a:ext>
                <a:ext uri="{FF2B5EF4-FFF2-40B4-BE49-F238E27FC236}">
                  <a16:creationId xmlns:a16="http://schemas.microsoft.com/office/drawing/2014/main" id="{00000000-0008-0000-1500-000028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433" name="Button 41" hidden="1">
              <a:extLst>
                <a:ext uri="{63B3BB69-23CF-44E3-9099-C40C66FF867C}">
                  <a14:compatExt spid="_x0000_s187433"/>
                </a:ext>
                <a:ext uri="{FF2B5EF4-FFF2-40B4-BE49-F238E27FC236}">
                  <a16:creationId xmlns:a16="http://schemas.microsoft.com/office/drawing/2014/main" id="{00000000-0008-0000-1500-000029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434" name="Button 42" hidden="1">
              <a:extLst>
                <a:ext uri="{63B3BB69-23CF-44E3-9099-C40C66FF867C}">
                  <a14:compatExt spid="_x0000_s187434"/>
                </a:ext>
                <a:ext uri="{FF2B5EF4-FFF2-40B4-BE49-F238E27FC236}">
                  <a16:creationId xmlns:a16="http://schemas.microsoft.com/office/drawing/2014/main" id="{00000000-0008-0000-1500-00002A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435" name="Button 43" hidden="1">
              <a:extLst>
                <a:ext uri="{63B3BB69-23CF-44E3-9099-C40C66FF867C}">
                  <a14:compatExt spid="_x0000_s187435"/>
                </a:ext>
                <a:ext uri="{FF2B5EF4-FFF2-40B4-BE49-F238E27FC236}">
                  <a16:creationId xmlns:a16="http://schemas.microsoft.com/office/drawing/2014/main" id="{00000000-0008-0000-1500-00002B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436" name="Button 44" hidden="1">
              <a:extLst>
                <a:ext uri="{63B3BB69-23CF-44E3-9099-C40C66FF867C}">
                  <a14:compatExt spid="_x0000_s187436"/>
                </a:ext>
                <a:ext uri="{FF2B5EF4-FFF2-40B4-BE49-F238E27FC236}">
                  <a16:creationId xmlns:a16="http://schemas.microsoft.com/office/drawing/2014/main" id="{00000000-0008-0000-1500-00002C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437" name="Button 45" hidden="1">
              <a:extLst>
                <a:ext uri="{63B3BB69-23CF-44E3-9099-C40C66FF867C}">
                  <a14:compatExt spid="_x0000_s187437"/>
                </a:ext>
                <a:ext uri="{FF2B5EF4-FFF2-40B4-BE49-F238E27FC236}">
                  <a16:creationId xmlns:a16="http://schemas.microsoft.com/office/drawing/2014/main" id="{00000000-0008-0000-1500-00002D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438" name="Button 46" hidden="1">
              <a:extLst>
                <a:ext uri="{63B3BB69-23CF-44E3-9099-C40C66FF867C}">
                  <a14:compatExt spid="_x0000_s187438"/>
                </a:ext>
                <a:ext uri="{FF2B5EF4-FFF2-40B4-BE49-F238E27FC236}">
                  <a16:creationId xmlns:a16="http://schemas.microsoft.com/office/drawing/2014/main" id="{00000000-0008-0000-1500-00002E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439" name="Button 47" hidden="1">
              <a:extLst>
                <a:ext uri="{63B3BB69-23CF-44E3-9099-C40C66FF867C}">
                  <a14:compatExt spid="_x0000_s187439"/>
                </a:ext>
                <a:ext uri="{FF2B5EF4-FFF2-40B4-BE49-F238E27FC236}">
                  <a16:creationId xmlns:a16="http://schemas.microsoft.com/office/drawing/2014/main" id="{00000000-0008-0000-1500-00002F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7440" name="Button 48" hidden="1">
              <a:extLst>
                <a:ext uri="{63B3BB69-23CF-44E3-9099-C40C66FF867C}">
                  <a14:compatExt spid="_x0000_s187440"/>
                </a:ext>
                <a:ext uri="{FF2B5EF4-FFF2-40B4-BE49-F238E27FC236}">
                  <a16:creationId xmlns:a16="http://schemas.microsoft.com/office/drawing/2014/main" id="{00000000-0008-0000-1500-000030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7441" name="Button 49" hidden="1">
              <a:extLst>
                <a:ext uri="{63B3BB69-23CF-44E3-9099-C40C66FF867C}">
                  <a14:compatExt spid="_x0000_s187441"/>
                </a:ext>
                <a:ext uri="{FF2B5EF4-FFF2-40B4-BE49-F238E27FC236}">
                  <a16:creationId xmlns:a16="http://schemas.microsoft.com/office/drawing/2014/main" id="{00000000-0008-0000-1500-000031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7442" name="Button 50" hidden="1">
              <a:extLst>
                <a:ext uri="{63B3BB69-23CF-44E3-9099-C40C66FF867C}">
                  <a14:compatExt spid="_x0000_s187442"/>
                </a:ext>
                <a:ext uri="{FF2B5EF4-FFF2-40B4-BE49-F238E27FC236}">
                  <a16:creationId xmlns:a16="http://schemas.microsoft.com/office/drawing/2014/main" id="{00000000-0008-0000-1500-000032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7443" name="Button 51" hidden="1">
              <a:extLst>
                <a:ext uri="{63B3BB69-23CF-44E3-9099-C40C66FF867C}">
                  <a14:compatExt spid="_x0000_s187443"/>
                </a:ext>
                <a:ext uri="{FF2B5EF4-FFF2-40B4-BE49-F238E27FC236}">
                  <a16:creationId xmlns:a16="http://schemas.microsoft.com/office/drawing/2014/main" id="{00000000-0008-0000-1500-000033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444" name="Button 52" hidden="1">
              <a:extLst>
                <a:ext uri="{63B3BB69-23CF-44E3-9099-C40C66FF867C}">
                  <a14:compatExt spid="_x0000_s187444"/>
                </a:ext>
                <a:ext uri="{FF2B5EF4-FFF2-40B4-BE49-F238E27FC236}">
                  <a16:creationId xmlns:a16="http://schemas.microsoft.com/office/drawing/2014/main" id="{00000000-0008-0000-1500-000034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445" name="Button 53" hidden="1">
              <a:extLst>
                <a:ext uri="{63B3BB69-23CF-44E3-9099-C40C66FF867C}">
                  <a14:compatExt spid="_x0000_s187445"/>
                </a:ext>
                <a:ext uri="{FF2B5EF4-FFF2-40B4-BE49-F238E27FC236}">
                  <a16:creationId xmlns:a16="http://schemas.microsoft.com/office/drawing/2014/main" id="{00000000-0008-0000-1500-000035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446" name="Button 54" hidden="1">
              <a:extLst>
                <a:ext uri="{63B3BB69-23CF-44E3-9099-C40C66FF867C}">
                  <a14:compatExt spid="_x0000_s187446"/>
                </a:ext>
                <a:ext uri="{FF2B5EF4-FFF2-40B4-BE49-F238E27FC236}">
                  <a16:creationId xmlns:a16="http://schemas.microsoft.com/office/drawing/2014/main" id="{00000000-0008-0000-1500-000036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447" name="Button 55" hidden="1">
              <a:extLst>
                <a:ext uri="{63B3BB69-23CF-44E3-9099-C40C66FF867C}">
                  <a14:compatExt spid="_x0000_s187447"/>
                </a:ext>
                <a:ext uri="{FF2B5EF4-FFF2-40B4-BE49-F238E27FC236}">
                  <a16:creationId xmlns:a16="http://schemas.microsoft.com/office/drawing/2014/main" id="{00000000-0008-0000-1500-000037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448" name="Button 56" hidden="1">
              <a:extLst>
                <a:ext uri="{63B3BB69-23CF-44E3-9099-C40C66FF867C}">
                  <a14:compatExt spid="_x0000_s187448"/>
                </a:ext>
                <a:ext uri="{FF2B5EF4-FFF2-40B4-BE49-F238E27FC236}">
                  <a16:creationId xmlns:a16="http://schemas.microsoft.com/office/drawing/2014/main" id="{00000000-0008-0000-1500-000038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449" name="Button 57" hidden="1">
              <a:extLst>
                <a:ext uri="{63B3BB69-23CF-44E3-9099-C40C66FF867C}">
                  <a14:compatExt spid="_x0000_s187449"/>
                </a:ext>
                <a:ext uri="{FF2B5EF4-FFF2-40B4-BE49-F238E27FC236}">
                  <a16:creationId xmlns:a16="http://schemas.microsoft.com/office/drawing/2014/main" id="{00000000-0008-0000-1500-000039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450" name="Button 58" hidden="1">
              <a:extLst>
                <a:ext uri="{63B3BB69-23CF-44E3-9099-C40C66FF867C}">
                  <a14:compatExt spid="_x0000_s187450"/>
                </a:ext>
                <a:ext uri="{FF2B5EF4-FFF2-40B4-BE49-F238E27FC236}">
                  <a16:creationId xmlns:a16="http://schemas.microsoft.com/office/drawing/2014/main" id="{00000000-0008-0000-1500-00003A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451" name="Button 59" hidden="1">
              <a:extLst>
                <a:ext uri="{63B3BB69-23CF-44E3-9099-C40C66FF867C}">
                  <a14:compatExt spid="_x0000_s187451"/>
                </a:ext>
                <a:ext uri="{FF2B5EF4-FFF2-40B4-BE49-F238E27FC236}">
                  <a16:creationId xmlns:a16="http://schemas.microsoft.com/office/drawing/2014/main" id="{00000000-0008-0000-1500-00003B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7452" name="Button 60" hidden="1">
              <a:extLst>
                <a:ext uri="{63B3BB69-23CF-44E3-9099-C40C66FF867C}">
                  <a14:compatExt spid="_x0000_s187452"/>
                </a:ext>
                <a:ext uri="{FF2B5EF4-FFF2-40B4-BE49-F238E27FC236}">
                  <a16:creationId xmlns:a16="http://schemas.microsoft.com/office/drawing/2014/main" id="{00000000-0008-0000-1500-00003C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7453" name="Button 61" hidden="1">
              <a:extLst>
                <a:ext uri="{63B3BB69-23CF-44E3-9099-C40C66FF867C}">
                  <a14:compatExt spid="_x0000_s187453"/>
                </a:ext>
                <a:ext uri="{FF2B5EF4-FFF2-40B4-BE49-F238E27FC236}">
                  <a16:creationId xmlns:a16="http://schemas.microsoft.com/office/drawing/2014/main" id="{00000000-0008-0000-1500-00003D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7454" name="Button 62" hidden="1">
              <a:extLst>
                <a:ext uri="{63B3BB69-23CF-44E3-9099-C40C66FF867C}">
                  <a14:compatExt spid="_x0000_s187454"/>
                </a:ext>
                <a:ext uri="{FF2B5EF4-FFF2-40B4-BE49-F238E27FC236}">
                  <a16:creationId xmlns:a16="http://schemas.microsoft.com/office/drawing/2014/main" id="{00000000-0008-0000-1500-00003E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7455" name="Button 63" hidden="1">
              <a:extLst>
                <a:ext uri="{63B3BB69-23CF-44E3-9099-C40C66FF867C}">
                  <a14:compatExt spid="_x0000_s187455"/>
                </a:ext>
                <a:ext uri="{FF2B5EF4-FFF2-40B4-BE49-F238E27FC236}">
                  <a16:creationId xmlns:a16="http://schemas.microsoft.com/office/drawing/2014/main" id="{00000000-0008-0000-1500-00003F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187456" name="Button 64" hidden="1">
              <a:extLst>
                <a:ext uri="{63B3BB69-23CF-44E3-9099-C40C66FF867C}">
                  <a14:compatExt spid="_x0000_s187456"/>
                </a:ext>
                <a:ext uri="{FF2B5EF4-FFF2-40B4-BE49-F238E27FC236}">
                  <a16:creationId xmlns:a16="http://schemas.microsoft.com/office/drawing/2014/main" id="{00000000-0008-0000-1500-000040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457" name="Button 65" hidden="1">
              <a:extLst>
                <a:ext uri="{63B3BB69-23CF-44E3-9099-C40C66FF867C}">
                  <a14:compatExt spid="_x0000_s187457"/>
                </a:ext>
                <a:ext uri="{FF2B5EF4-FFF2-40B4-BE49-F238E27FC236}">
                  <a16:creationId xmlns:a16="http://schemas.microsoft.com/office/drawing/2014/main" id="{00000000-0008-0000-1500-000041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458" name="Button 66" hidden="1">
              <a:extLst>
                <a:ext uri="{63B3BB69-23CF-44E3-9099-C40C66FF867C}">
                  <a14:compatExt spid="_x0000_s187458"/>
                </a:ext>
                <a:ext uri="{FF2B5EF4-FFF2-40B4-BE49-F238E27FC236}">
                  <a16:creationId xmlns:a16="http://schemas.microsoft.com/office/drawing/2014/main" id="{00000000-0008-0000-1500-000042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459" name="Button 67" hidden="1">
              <a:extLst>
                <a:ext uri="{63B3BB69-23CF-44E3-9099-C40C66FF867C}">
                  <a14:compatExt spid="_x0000_s187459"/>
                </a:ext>
                <a:ext uri="{FF2B5EF4-FFF2-40B4-BE49-F238E27FC236}">
                  <a16:creationId xmlns:a16="http://schemas.microsoft.com/office/drawing/2014/main" id="{00000000-0008-0000-1500-000043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460" name="Button 68" hidden="1">
              <a:extLst>
                <a:ext uri="{63B3BB69-23CF-44E3-9099-C40C66FF867C}">
                  <a14:compatExt spid="_x0000_s187460"/>
                </a:ext>
                <a:ext uri="{FF2B5EF4-FFF2-40B4-BE49-F238E27FC236}">
                  <a16:creationId xmlns:a16="http://schemas.microsoft.com/office/drawing/2014/main" id="{00000000-0008-0000-1500-000044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461" name="Button 69" hidden="1">
              <a:extLst>
                <a:ext uri="{63B3BB69-23CF-44E3-9099-C40C66FF867C}">
                  <a14:compatExt spid="_x0000_s187461"/>
                </a:ext>
                <a:ext uri="{FF2B5EF4-FFF2-40B4-BE49-F238E27FC236}">
                  <a16:creationId xmlns:a16="http://schemas.microsoft.com/office/drawing/2014/main" id="{00000000-0008-0000-1500-000045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462" name="Button 70" hidden="1">
              <a:extLst>
                <a:ext uri="{63B3BB69-23CF-44E3-9099-C40C66FF867C}">
                  <a14:compatExt spid="_x0000_s187462"/>
                </a:ext>
                <a:ext uri="{FF2B5EF4-FFF2-40B4-BE49-F238E27FC236}">
                  <a16:creationId xmlns:a16="http://schemas.microsoft.com/office/drawing/2014/main" id="{00000000-0008-0000-1500-000046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463" name="Button 71" hidden="1">
              <a:extLst>
                <a:ext uri="{63B3BB69-23CF-44E3-9099-C40C66FF867C}">
                  <a14:compatExt spid="_x0000_s187463"/>
                </a:ext>
                <a:ext uri="{FF2B5EF4-FFF2-40B4-BE49-F238E27FC236}">
                  <a16:creationId xmlns:a16="http://schemas.microsoft.com/office/drawing/2014/main" id="{00000000-0008-0000-1500-000047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464" name="Button 72" hidden="1">
              <a:extLst>
                <a:ext uri="{63B3BB69-23CF-44E3-9099-C40C66FF867C}">
                  <a14:compatExt spid="_x0000_s187464"/>
                </a:ext>
                <a:ext uri="{FF2B5EF4-FFF2-40B4-BE49-F238E27FC236}">
                  <a16:creationId xmlns:a16="http://schemas.microsoft.com/office/drawing/2014/main" id="{00000000-0008-0000-1500-000048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7465" name="Button 73" hidden="1">
              <a:extLst>
                <a:ext uri="{63B3BB69-23CF-44E3-9099-C40C66FF867C}">
                  <a14:compatExt spid="_x0000_s187465"/>
                </a:ext>
                <a:ext uri="{FF2B5EF4-FFF2-40B4-BE49-F238E27FC236}">
                  <a16:creationId xmlns:a16="http://schemas.microsoft.com/office/drawing/2014/main" id="{00000000-0008-0000-1500-000049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7466" name="Button 74" hidden="1">
              <a:extLst>
                <a:ext uri="{63B3BB69-23CF-44E3-9099-C40C66FF867C}">
                  <a14:compatExt spid="_x0000_s187466"/>
                </a:ext>
                <a:ext uri="{FF2B5EF4-FFF2-40B4-BE49-F238E27FC236}">
                  <a16:creationId xmlns:a16="http://schemas.microsoft.com/office/drawing/2014/main" id="{00000000-0008-0000-1500-00004A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7467" name="Button 75" hidden="1">
              <a:extLst>
                <a:ext uri="{63B3BB69-23CF-44E3-9099-C40C66FF867C}">
                  <a14:compatExt spid="_x0000_s187467"/>
                </a:ext>
                <a:ext uri="{FF2B5EF4-FFF2-40B4-BE49-F238E27FC236}">
                  <a16:creationId xmlns:a16="http://schemas.microsoft.com/office/drawing/2014/main" id="{00000000-0008-0000-1500-00004B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7468" name="Button 76" hidden="1">
              <a:extLst>
                <a:ext uri="{63B3BB69-23CF-44E3-9099-C40C66FF867C}">
                  <a14:compatExt spid="_x0000_s187468"/>
                </a:ext>
                <a:ext uri="{FF2B5EF4-FFF2-40B4-BE49-F238E27FC236}">
                  <a16:creationId xmlns:a16="http://schemas.microsoft.com/office/drawing/2014/main" id="{00000000-0008-0000-1500-00004C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7469" name="Button 77" hidden="1">
              <a:extLst>
                <a:ext uri="{63B3BB69-23CF-44E3-9099-C40C66FF867C}">
                  <a14:compatExt spid="_x0000_s187469"/>
                </a:ext>
                <a:ext uri="{FF2B5EF4-FFF2-40B4-BE49-F238E27FC236}">
                  <a16:creationId xmlns:a16="http://schemas.microsoft.com/office/drawing/2014/main" id="{00000000-0008-0000-1500-00004D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7470" name="Button 78" hidden="1">
              <a:extLst>
                <a:ext uri="{63B3BB69-23CF-44E3-9099-C40C66FF867C}">
                  <a14:compatExt spid="_x0000_s187470"/>
                </a:ext>
                <a:ext uri="{FF2B5EF4-FFF2-40B4-BE49-F238E27FC236}">
                  <a16:creationId xmlns:a16="http://schemas.microsoft.com/office/drawing/2014/main" id="{00000000-0008-0000-1500-00004E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7471" name="Button 79" hidden="1">
              <a:extLst>
                <a:ext uri="{63B3BB69-23CF-44E3-9099-C40C66FF867C}">
                  <a14:compatExt spid="_x0000_s187471"/>
                </a:ext>
                <a:ext uri="{FF2B5EF4-FFF2-40B4-BE49-F238E27FC236}">
                  <a16:creationId xmlns:a16="http://schemas.microsoft.com/office/drawing/2014/main" id="{00000000-0008-0000-1500-00004F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7472" name="Button 80" hidden="1">
              <a:extLst>
                <a:ext uri="{63B3BB69-23CF-44E3-9099-C40C66FF867C}">
                  <a14:compatExt spid="_x0000_s187472"/>
                </a:ext>
                <a:ext uri="{FF2B5EF4-FFF2-40B4-BE49-F238E27FC236}">
                  <a16:creationId xmlns:a16="http://schemas.microsoft.com/office/drawing/2014/main" id="{00000000-0008-0000-1500-000050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473" name="Button 81" hidden="1">
              <a:extLst>
                <a:ext uri="{63B3BB69-23CF-44E3-9099-C40C66FF867C}">
                  <a14:compatExt spid="_x0000_s187473"/>
                </a:ext>
                <a:ext uri="{FF2B5EF4-FFF2-40B4-BE49-F238E27FC236}">
                  <a16:creationId xmlns:a16="http://schemas.microsoft.com/office/drawing/2014/main" id="{00000000-0008-0000-1500-000051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474" name="Button 82" hidden="1">
              <a:extLst>
                <a:ext uri="{63B3BB69-23CF-44E3-9099-C40C66FF867C}">
                  <a14:compatExt spid="_x0000_s187474"/>
                </a:ext>
                <a:ext uri="{FF2B5EF4-FFF2-40B4-BE49-F238E27FC236}">
                  <a16:creationId xmlns:a16="http://schemas.microsoft.com/office/drawing/2014/main" id="{00000000-0008-0000-1500-000052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475" name="Button 83" hidden="1">
              <a:extLst>
                <a:ext uri="{63B3BB69-23CF-44E3-9099-C40C66FF867C}">
                  <a14:compatExt spid="_x0000_s187475"/>
                </a:ext>
                <a:ext uri="{FF2B5EF4-FFF2-40B4-BE49-F238E27FC236}">
                  <a16:creationId xmlns:a16="http://schemas.microsoft.com/office/drawing/2014/main" id="{00000000-0008-0000-1500-000053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476" name="Button 84" hidden="1">
              <a:extLst>
                <a:ext uri="{63B3BB69-23CF-44E3-9099-C40C66FF867C}">
                  <a14:compatExt spid="_x0000_s187476"/>
                </a:ext>
                <a:ext uri="{FF2B5EF4-FFF2-40B4-BE49-F238E27FC236}">
                  <a16:creationId xmlns:a16="http://schemas.microsoft.com/office/drawing/2014/main" id="{00000000-0008-0000-1500-000054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477" name="Button 85" hidden="1">
              <a:extLst>
                <a:ext uri="{63B3BB69-23CF-44E3-9099-C40C66FF867C}">
                  <a14:compatExt spid="_x0000_s187477"/>
                </a:ext>
                <a:ext uri="{FF2B5EF4-FFF2-40B4-BE49-F238E27FC236}">
                  <a16:creationId xmlns:a16="http://schemas.microsoft.com/office/drawing/2014/main" id="{00000000-0008-0000-1500-000055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478" name="Button 86" hidden="1">
              <a:extLst>
                <a:ext uri="{63B3BB69-23CF-44E3-9099-C40C66FF867C}">
                  <a14:compatExt spid="_x0000_s187478"/>
                </a:ext>
                <a:ext uri="{FF2B5EF4-FFF2-40B4-BE49-F238E27FC236}">
                  <a16:creationId xmlns:a16="http://schemas.microsoft.com/office/drawing/2014/main" id="{00000000-0008-0000-1500-000056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479" name="Button 87" hidden="1">
              <a:extLst>
                <a:ext uri="{63B3BB69-23CF-44E3-9099-C40C66FF867C}">
                  <a14:compatExt spid="_x0000_s187479"/>
                </a:ext>
                <a:ext uri="{FF2B5EF4-FFF2-40B4-BE49-F238E27FC236}">
                  <a16:creationId xmlns:a16="http://schemas.microsoft.com/office/drawing/2014/main" id="{00000000-0008-0000-1500-000057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480" name="Button 88" hidden="1">
              <a:extLst>
                <a:ext uri="{63B3BB69-23CF-44E3-9099-C40C66FF867C}">
                  <a14:compatExt spid="_x0000_s187480"/>
                </a:ext>
                <a:ext uri="{FF2B5EF4-FFF2-40B4-BE49-F238E27FC236}">
                  <a16:creationId xmlns:a16="http://schemas.microsoft.com/office/drawing/2014/main" id="{00000000-0008-0000-1500-000058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7481" name="Button 89" hidden="1">
              <a:extLst>
                <a:ext uri="{63B3BB69-23CF-44E3-9099-C40C66FF867C}">
                  <a14:compatExt spid="_x0000_s187481"/>
                </a:ext>
                <a:ext uri="{FF2B5EF4-FFF2-40B4-BE49-F238E27FC236}">
                  <a16:creationId xmlns:a16="http://schemas.microsoft.com/office/drawing/2014/main" id="{00000000-0008-0000-1500-000059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7482" name="Button 90" hidden="1">
              <a:extLst>
                <a:ext uri="{63B3BB69-23CF-44E3-9099-C40C66FF867C}">
                  <a14:compatExt spid="_x0000_s187482"/>
                </a:ext>
                <a:ext uri="{FF2B5EF4-FFF2-40B4-BE49-F238E27FC236}">
                  <a16:creationId xmlns:a16="http://schemas.microsoft.com/office/drawing/2014/main" id="{00000000-0008-0000-1500-00005A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7483" name="Button 91" hidden="1">
              <a:extLst>
                <a:ext uri="{63B3BB69-23CF-44E3-9099-C40C66FF867C}">
                  <a14:compatExt spid="_x0000_s187483"/>
                </a:ext>
                <a:ext uri="{FF2B5EF4-FFF2-40B4-BE49-F238E27FC236}">
                  <a16:creationId xmlns:a16="http://schemas.microsoft.com/office/drawing/2014/main" id="{00000000-0008-0000-1500-00005B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7484" name="Button 92" hidden="1">
              <a:extLst>
                <a:ext uri="{63B3BB69-23CF-44E3-9099-C40C66FF867C}">
                  <a14:compatExt spid="_x0000_s187484"/>
                </a:ext>
                <a:ext uri="{FF2B5EF4-FFF2-40B4-BE49-F238E27FC236}">
                  <a16:creationId xmlns:a16="http://schemas.microsoft.com/office/drawing/2014/main" id="{00000000-0008-0000-1500-00005C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485" name="Button 93" hidden="1">
              <a:extLst>
                <a:ext uri="{63B3BB69-23CF-44E3-9099-C40C66FF867C}">
                  <a14:compatExt spid="_x0000_s187485"/>
                </a:ext>
                <a:ext uri="{FF2B5EF4-FFF2-40B4-BE49-F238E27FC236}">
                  <a16:creationId xmlns:a16="http://schemas.microsoft.com/office/drawing/2014/main" id="{00000000-0008-0000-1500-00005D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486" name="Button 94" hidden="1">
              <a:extLst>
                <a:ext uri="{63B3BB69-23CF-44E3-9099-C40C66FF867C}">
                  <a14:compatExt spid="_x0000_s187486"/>
                </a:ext>
                <a:ext uri="{FF2B5EF4-FFF2-40B4-BE49-F238E27FC236}">
                  <a16:creationId xmlns:a16="http://schemas.microsoft.com/office/drawing/2014/main" id="{00000000-0008-0000-1500-00005E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487" name="Button 95" hidden="1">
              <a:extLst>
                <a:ext uri="{63B3BB69-23CF-44E3-9099-C40C66FF867C}">
                  <a14:compatExt spid="_x0000_s187487"/>
                </a:ext>
                <a:ext uri="{FF2B5EF4-FFF2-40B4-BE49-F238E27FC236}">
                  <a16:creationId xmlns:a16="http://schemas.microsoft.com/office/drawing/2014/main" id="{00000000-0008-0000-1500-00005F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488" name="Button 96" hidden="1">
              <a:extLst>
                <a:ext uri="{63B3BB69-23CF-44E3-9099-C40C66FF867C}">
                  <a14:compatExt spid="_x0000_s187488"/>
                </a:ext>
                <a:ext uri="{FF2B5EF4-FFF2-40B4-BE49-F238E27FC236}">
                  <a16:creationId xmlns:a16="http://schemas.microsoft.com/office/drawing/2014/main" id="{00000000-0008-0000-1500-000060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489" name="Button 97" hidden="1">
              <a:extLst>
                <a:ext uri="{63B3BB69-23CF-44E3-9099-C40C66FF867C}">
                  <a14:compatExt spid="_x0000_s187489"/>
                </a:ext>
                <a:ext uri="{FF2B5EF4-FFF2-40B4-BE49-F238E27FC236}">
                  <a16:creationId xmlns:a16="http://schemas.microsoft.com/office/drawing/2014/main" id="{00000000-0008-0000-1500-000061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490" name="Button 98" hidden="1">
              <a:extLst>
                <a:ext uri="{63B3BB69-23CF-44E3-9099-C40C66FF867C}">
                  <a14:compatExt spid="_x0000_s187490"/>
                </a:ext>
                <a:ext uri="{FF2B5EF4-FFF2-40B4-BE49-F238E27FC236}">
                  <a16:creationId xmlns:a16="http://schemas.microsoft.com/office/drawing/2014/main" id="{00000000-0008-0000-1500-000062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491" name="Button 99" hidden="1">
              <a:extLst>
                <a:ext uri="{63B3BB69-23CF-44E3-9099-C40C66FF867C}">
                  <a14:compatExt spid="_x0000_s187491"/>
                </a:ext>
                <a:ext uri="{FF2B5EF4-FFF2-40B4-BE49-F238E27FC236}">
                  <a16:creationId xmlns:a16="http://schemas.microsoft.com/office/drawing/2014/main" id="{00000000-0008-0000-1500-000063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492" name="Button 100" hidden="1">
              <a:extLst>
                <a:ext uri="{63B3BB69-23CF-44E3-9099-C40C66FF867C}">
                  <a14:compatExt spid="_x0000_s187492"/>
                </a:ext>
                <a:ext uri="{FF2B5EF4-FFF2-40B4-BE49-F238E27FC236}">
                  <a16:creationId xmlns:a16="http://schemas.microsoft.com/office/drawing/2014/main" id="{00000000-0008-0000-1500-000064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493" name="Button 101" hidden="1">
              <a:extLst>
                <a:ext uri="{63B3BB69-23CF-44E3-9099-C40C66FF867C}">
                  <a14:compatExt spid="_x0000_s187493"/>
                </a:ext>
                <a:ext uri="{FF2B5EF4-FFF2-40B4-BE49-F238E27FC236}">
                  <a16:creationId xmlns:a16="http://schemas.microsoft.com/office/drawing/2014/main" id="{00000000-0008-0000-1500-000065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494" name="Button 102" hidden="1">
              <a:extLst>
                <a:ext uri="{63B3BB69-23CF-44E3-9099-C40C66FF867C}">
                  <a14:compatExt spid="_x0000_s187494"/>
                </a:ext>
                <a:ext uri="{FF2B5EF4-FFF2-40B4-BE49-F238E27FC236}">
                  <a16:creationId xmlns:a16="http://schemas.microsoft.com/office/drawing/2014/main" id="{00000000-0008-0000-1500-000066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495" name="Button 103" hidden="1">
              <a:extLst>
                <a:ext uri="{63B3BB69-23CF-44E3-9099-C40C66FF867C}">
                  <a14:compatExt spid="_x0000_s187495"/>
                </a:ext>
                <a:ext uri="{FF2B5EF4-FFF2-40B4-BE49-F238E27FC236}">
                  <a16:creationId xmlns:a16="http://schemas.microsoft.com/office/drawing/2014/main" id="{00000000-0008-0000-1500-000067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496" name="Button 104" hidden="1">
              <a:extLst>
                <a:ext uri="{63B3BB69-23CF-44E3-9099-C40C66FF867C}">
                  <a14:compatExt spid="_x0000_s187496"/>
                </a:ext>
                <a:ext uri="{FF2B5EF4-FFF2-40B4-BE49-F238E27FC236}">
                  <a16:creationId xmlns:a16="http://schemas.microsoft.com/office/drawing/2014/main" id="{00000000-0008-0000-1500-000068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7497" name="Button 105" hidden="1">
              <a:extLst>
                <a:ext uri="{63B3BB69-23CF-44E3-9099-C40C66FF867C}">
                  <a14:compatExt spid="_x0000_s187497"/>
                </a:ext>
                <a:ext uri="{FF2B5EF4-FFF2-40B4-BE49-F238E27FC236}">
                  <a16:creationId xmlns:a16="http://schemas.microsoft.com/office/drawing/2014/main" id="{00000000-0008-0000-1500-000069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7498" name="Button 106" hidden="1">
              <a:extLst>
                <a:ext uri="{63B3BB69-23CF-44E3-9099-C40C66FF867C}">
                  <a14:compatExt spid="_x0000_s187498"/>
                </a:ext>
                <a:ext uri="{FF2B5EF4-FFF2-40B4-BE49-F238E27FC236}">
                  <a16:creationId xmlns:a16="http://schemas.microsoft.com/office/drawing/2014/main" id="{00000000-0008-0000-1500-00006A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7499" name="Button 107" hidden="1">
              <a:extLst>
                <a:ext uri="{63B3BB69-23CF-44E3-9099-C40C66FF867C}">
                  <a14:compatExt spid="_x0000_s187499"/>
                </a:ext>
                <a:ext uri="{FF2B5EF4-FFF2-40B4-BE49-F238E27FC236}">
                  <a16:creationId xmlns:a16="http://schemas.microsoft.com/office/drawing/2014/main" id="{00000000-0008-0000-1500-00006B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7500" name="Button 108" hidden="1">
              <a:extLst>
                <a:ext uri="{63B3BB69-23CF-44E3-9099-C40C66FF867C}">
                  <a14:compatExt spid="_x0000_s187500"/>
                </a:ext>
                <a:ext uri="{FF2B5EF4-FFF2-40B4-BE49-F238E27FC236}">
                  <a16:creationId xmlns:a16="http://schemas.microsoft.com/office/drawing/2014/main" id="{00000000-0008-0000-1500-00006C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501" name="Button 109" hidden="1">
              <a:extLst>
                <a:ext uri="{63B3BB69-23CF-44E3-9099-C40C66FF867C}">
                  <a14:compatExt spid="_x0000_s187501"/>
                </a:ext>
                <a:ext uri="{FF2B5EF4-FFF2-40B4-BE49-F238E27FC236}">
                  <a16:creationId xmlns:a16="http://schemas.microsoft.com/office/drawing/2014/main" id="{00000000-0008-0000-1500-00006D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502" name="Button 110" hidden="1">
              <a:extLst>
                <a:ext uri="{63B3BB69-23CF-44E3-9099-C40C66FF867C}">
                  <a14:compatExt spid="_x0000_s187502"/>
                </a:ext>
                <a:ext uri="{FF2B5EF4-FFF2-40B4-BE49-F238E27FC236}">
                  <a16:creationId xmlns:a16="http://schemas.microsoft.com/office/drawing/2014/main" id="{00000000-0008-0000-1500-00006E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503" name="Button 111" hidden="1">
              <a:extLst>
                <a:ext uri="{63B3BB69-23CF-44E3-9099-C40C66FF867C}">
                  <a14:compatExt spid="_x0000_s187503"/>
                </a:ext>
                <a:ext uri="{FF2B5EF4-FFF2-40B4-BE49-F238E27FC236}">
                  <a16:creationId xmlns:a16="http://schemas.microsoft.com/office/drawing/2014/main" id="{00000000-0008-0000-1500-00006F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504" name="Button 112" hidden="1">
              <a:extLst>
                <a:ext uri="{63B3BB69-23CF-44E3-9099-C40C66FF867C}">
                  <a14:compatExt spid="_x0000_s187504"/>
                </a:ext>
                <a:ext uri="{FF2B5EF4-FFF2-40B4-BE49-F238E27FC236}">
                  <a16:creationId xmlns:a16="http://schemas.microsoft.com/office/drawing/2014/main" id="{00000000-0008-0000-1500-000070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505" name="Button 113" hidden="1">
              <a:extLst>
                <a:ext uri="{63B3BB69-23CF-44E3-9099-C40C66FF867C}">
                  <a14:compatExt spid="_x0000_s187505"/>
                </a:ext>
                <a:ext uri="{FF2B5EF4-FFF2-40B4-BE49-F238E27FC236}">
                  <a16:creationId xmlns:a16="http://schemas.microsoft.com/office/drawing/2014/main" id="{00000000-0008-0000-1500-000071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506" name="Button 114" hidden="1">
              <a:extLst>
                <a:ext uri="{63B3BB69-23CF-44E3-9099-C40C66FF867C}">
                  <a14:compatExt spid="_x0000_s187506"/>
                </a:ext>
                <a:ext uri="{FF2B5EF4-FFF2-40B4-BE49-F238E27FC236}">
                  <a16:creationId xmlns:a16="http://schemas.microsoft.com/office/drawing/2014/main" id="{00000000-0008-0000-1500-000072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507" name="Button 115" hidden="1">
              <a:extLst>
                <a:ext uri="{63B3BB69-23CF-44E3-9099-C40C66FF867C}">
                  <a14:compatExt spid="_x0000_s187507"/>
                </a:ext>
                <a:ext uri="{FF2B5EF4-FFF2-40B4-BE49-F238E27FC236}">
                  <a16:creationId xmlns:a16="http://schemas.microsoft.com/office/drawing/2014/main" id="{00000000-0008-0000-1500-000073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508" name="Button 116" hidden="1">
              <a:extLst>
                <a:ext uri="{63B3BB69-23CF-44E3-9099-C40C66FF867C}">
                  <a14:compatExt spid="_x0000_s187508"/>
                </a:ext>
                <a:ext uri="{FF2B5EF4-FFF2-40B4-BE49-F238E27FC236}">
                  <a16:creationId xmlns:a16="http://schemas.microsoft.com/office/drawing/2014/main" id="{00000000-0008-0000-1500-000074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7509" name="Button 117" hidden="1">
              <a:extLst>
                <a:ext uri="{63B3BB69-23CF-44E3-9099-C40C66FF867C}">
                  <a14:compatExt spid="_x0000_s187509"/>
                </a:ext>
                <a:ext uri="{FF2B5EF4-FFF2-40B4-BE49-F238E27FC236}">
                  <a16:creationId xmlns:a16="http://schemas.microsoft.com/office/drawing/2014/main" id="{00000000-0008-0000-1500-000075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7510" name="Button 118" hidden="1">
              <a:extLst>
                <a:ext uri="{63B3BB69-23CF-44E3-9099-C40C66FF867C}">
                  <a14:compatExt spid="_x0000_s187510"/>
                </a:ext>
                <a:ext uri="{FF2B5EF4-FFF2-40B4-BE49-F238E27FC236}">
                  <a16:creationId xmlns:a16="http://schemas.microsoft.com/office/drawing/2014/main" id="{00000000-0008-0000-1500-000076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7511" name="Button 119" hidden="1">
              <a:extLst>
                <a:ext uri="{63B3BB69-23CF-44E3-9099-C40C66FF867C}">
                  <a14:compatExt spid="_x0000_s187511"/>
                </a:ext>
                <a:ext uri="{FF2B5EF4-FFF2-40B4-BE49-F238E27FC236}">
                  <a16:creationId xmlns:a16="http://schemas.microsoft.com/office/drawing/2014/main" id="{00000000-0008-0000-1500-000077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7512" name="Button 120" hidden="1">
              <a:extLst>
                <a:ext uri="{63B3BB69-23CF-44E3-9099-C40C66FF867C}">
                  <a14:compatExt spid="_x0000_s187512"/>
                </a:ext>
                <a:ext uri="{FF2B5EF4-FFF2-40B4-BE49-F238E27FC236}">
                  <a16:creationId xmlns:a16="http://schemas.microsoft.com/office/drawing/2014/main" id="{00000000-0008-0000-1500-000078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513" name="Button 121" hidden="1">
              <a:extLst>
                <a:ext uri="{63B3BB69-23CF-44E3-9099-C40C66FF867C}">
                  <a14:compatExt spid="_x0000_s187513"/>
                </a:ext>
                <a:ext uri="{FF2B5EF4-FFF2-40B4-BE49-F238E27FC236}">
                  <a16:creationId xmlns:a16="http://schemas.microsoft.com/office/drawing/2014/main" id="{00000000-0008-0000-1500-000079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514" name="Button 122" hidden="1">
              <a:extLst>
                <a:ext uri="{63B3BB69-23CF-44E3-9099-C40C66FF867C}">
                  <a14:compatExt spid="_x0000_s187514"/>
                </a:ext>
                <a:ext uri="{FF2B5EF4-FFF2-40B4-BE49-F238E27FC236}">
                  <a16:creationId xmlns:a16="http://schemas.microsoft.com/office/drawing/2014/main" id="{00000000-0008-0000-1500-00007A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515" name="Button 123" hidden="1">
              <a:extLst>
                <a:ext uri="{63B3BB69-23CF-44E3-9099-C40C66FF867C}">
                  <a14:compatExt spid="_x0000_s187515"/>
                </a:ext>
                <a:ext uri="{FF2B5EF4-FFF2-40B4-BE49-F238E27FC236}">
                  <a16:creationId xmlns:a16="http://schemas.microsoft.com/office/drawing/2014/main" id="{00000000-0008-0000-1500-00007B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516" name="Button 124" hidden="1">
              <a:extLst>
                <a:ext uri="{63B3BB69-23CF-44E3-9099-C40C66FF867C}">
                  <a14:compatExt spid="_x0000_s187516"/>
                </a:ext>
                <a:ext uri="{FF2B5EF4-FFF2-40B4-BE49-F238E27FC236}">
                  <a16:creationId xmlns:a16="http://schemas.microsoft.com/office/drawing/2014/main" id="{00000000-0008-0000-1500-00007C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187517" name="Button 125" hidden="1">
              <a:extLst>
                <a:ext uri="{63B3BB69-23CF-44E3-9099-C40C66FF867C}">
                  <a14:compatExt spid="_x0000_s187517"/>
                </a:ext>
                <a:ext uri="{FF2B5EF4-FFF2-40B4-BE49-F238E27FC236}">
                  <a16:creationId xmlns:a16="http://schemas.microsoft.com/office/drawing/2014/main" id="{00000000-0008-0000-1500-00007D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7518" name="Button 126" hidden="1">
              <a:extLst>
                <a:ext uri="{63B3BB69-23CF-44E3-9099-C40C66FF867C}">
                  <a14:compatExt spid="_x0000_s187518"/>
                </a:ext>
                <a:ext uri="{FF2B5EF4-FFF2-40B4-BE49-F238E27FC236}">
                  <a16:creationId xmlns:a16="http://schemas.microsoft.com/office/drawing/2014/main" id="{00000000-0008-0000-1500-00007E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7519" name="Button 127" hidden="1">
              <a:extLst>
                <a:ext uri="{63B3BB69-23CF-44E3-9099-C40C66FF867C}">
                  <a14:compatExt spid="_x0000_s187519"/>
                </a:ext>
                <a:ext uri="{FF2B5EF4-FFF2-40B4-BE49-F238E27FC236}">
                  <a16:creationId xmlns:a16="http://schemas.microsoft.com/office/drawing/2014/main" id="{00000000-0008-0000-1500-00007F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7520" name="Button 128" hidden="1">
              <a:extLst>
                <a:ext uri="{63B3BB69-23CF-44E3-9099-C40C66FF867C}">
                  <a14:compatExt spid="_x0000_s187520"/>
                </a:ext>
                <a:ext uri="{FF2B5EF4-FFF2-40B4-BE49-F238E27FC236}">
                  <a16:creationId xmlns:a16="http://schemas.microsoft.com/office/drawing/2014/main" id="{00000000-0008-0000-1500-000080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7521" name="Button 129" hidden="1">
              <a:extLst>
                <a:ext uri="{63B3BB69-23CF-44E3-9099-C40C66FF867C}">
                  <a14:compatExt spid="_x0000_s187521"/>
                </a:ext>
                <a:ext uri="{FF2B5EF4-FFF2-40B4-BE49-F238E27FC236}">
                  <a16:creationId xmlns:a16="http://schemas.microsoft.com/office/drawing/2014/main" id="{00000000-0008-0000-1500-000081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187522" name="Button 130" hidden="1">
              <a:extLst>
                <a:ext uri="{63B3BB69-23CF-44E3-9099-C40C66FF867C}">
                  <a14:compatExt spid="_x0000_s187522"/>
                </a:ext>
                <a:ext uri="{FF2B5EF4-FFF2-40B4-BE49-F238E27FC236}">
                  <a16:creationId xmlns:a16="http://schemas.microsoft.com/office/drawing/2014/main" id="{00000000-0008-0000-1500-000082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523" name="Button 131" hidden="1">
              <a:extLst>
                <a:ext uri="{63B3BB69-23CF-44E3-9099-C40C66FF867C}">
                  <a14:compatExt spid="_x0000_s187523"/>
                </a:ext>
                <a:ext uri="{FF2B5EF4-FFF2-40B4-BE49-F238E27FC236}">
                  <a16:creationId xmlns:a16="http://schemas.microsoft.com/office/drawing/2014/main" id="{00000000-0008-0000-1500-000083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524" name="Button 132" hidden="1">
              <a:extLst>
                <a:ext uri="{63B3BB69-23CF-44E3-9099-C40C66FF867C}">
                  <a14:compatExt spid="_x0000_s187524"/>
                </a:ext>
                <a:ext uri="{FF2B5EF4-FFF2-40B4-BE49-F238E27FC236}">
                  <a16:creationId xmlns:a16="http://schemas.microsoft.com/office/drawing/2014/main" id="{00000000-0008-0000-1500-000084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525" name="Button 133" hidden="1">
              <a:extLst>
                <a:ext uri="{63B3BB69-23CF-44E3-9099-C40C66FF867C}">
                  <a14:compatExt spid="_x0000_s187525"/>
                </a:ext>
                <a:ext uri="{FF2B5EF4-FFF2-40B4-BE49-F238E27FC236}">
                  <a16:creationId xmlns:a16="http://schemas.microsoft.com/office/drawing/2014/main" id="{00000000-0008-0000-1500-000085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526" name="Button 134" hidden="1">
              <a:extLst>
                <a:ext uri="{63B3BB69-23CF-44E3-9099-C40C66FF867C}">
                  <a14:compatExt spid="_x0000_s187526"/>
                </a:ext>
                <a:ext uri="{FF2B5EF4-FFF2-40B4-BE49-F238E27FC236}">
                  <a16:creationId xmlns:a16="http://schemas.microsoft.com/office/drawing/2014/main" id="{00000000-0008-0000-1500-000086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527" name="Button 135" hidden="1">
              <a:extLst>
                <a:ext uri="{63B3BB69-23CF-44E3-9099-C40C66FF867C}">
                  <a14:compatExt spid="_x0000_s187527"/>
                </a:ext>
                <a:ext uri="{FF2B5EF4-FFF2-40B4-BE49-F238E27FC236}">
                  <a16:creationId xmlns:a16="http://schemas.microsoft.com/office/drawing/2014/main" id="{00000000-0008-0000-1500-000087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528" name="Button 136" hidden="1">
              <a:extLst>
                <a:ext uri="{63B3BB69-23CF-44E3-9099-C40C66FF867C}">
                  <a14:compatExt spid="_x0000_s187528"/>
                </a:ext>
                <a:ext uri="{FF2B5EF4-FFF2-40B4-BE49-F238E27FC236}">
                  <a16:creationId xmlns:a16="http://schemas.microsoft.com/office/drawing/2014/main" id="{00000000-0008-0000-1500-000088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529" name="Button 137" hidden="1">
              <a:extLst>
                <a:ext uri="{63B3BB69-23CF-44E3-9099-C40C66FF867C}">
                  <a14:compatExt spid="_x0000_s187529"/>
                </a:ext>
                <a:ext uri="{FF2B5EF4-FFF2-40B4-BE49-F238E27FC236}">
                  <a16:creationId xmlns:a16="http://schemas.microsoft.com/office/drawing/2014/main" id="{00000000-0008-0000-1500-000089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530" name="Button 138" hidden="1">
              <a:extLst>
                <a:ext uri="{63B3BB69-23CF-44E3-9099-C40C66FF867C}">
                  <a14:compatExt spid="_x0000_s187530"/>
                </a:ext>
                <a:ext uri="{FF2B5EF4-FFF2-40B4-BE49-F238E27FC236}">
                  <a16:creationId xmlns:a16="http://schemas.microsoft.com/office/drawing/2014/main" id="{00000000-0008-0000-1500-00008A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7531" name="Button 139" hidden="1">
              <a:extLst>
                <a:ext uri="{63B3BB69-23CF-44E3-9099-C40C66FF867C}">
                  <a14:compatExt spid="_x0000_s187531"/>
                </a:ext>
                <a:ext uri="{FF2B5EF4-FFF2-40B4-BE49-F238E27FC236}">
                  <a16:creationId xmlns:a16="http://schemas.microsoft.com/office/drawing/2014/main" id="{00000000-0008-0000-1500-00008B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7532" name="Button 140" hidden="1">
              <a:extLst>
                <a:ext uri="{63B3BB69-23CF-44E3-9099-C40C66FF867C}">
                  <a14:compatExt spid="_x0000_s187532"/>
                </a:ext>
                <a:ext uri="{FF2B5EF4-FFF2-40B4-BE49-F238E27FC236}">
                  <a16:creationId xmlns:a16="http://schemas.microsoft.com/office/drawing/2014/main" id="{00000000-0008-0000-1500-00008C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7533" name="Button 141" hidden="1">
              <a:extLst>
                <a:ext uri="{63B3BB69-23CF-44E3-9099-C40C66FF867C}">
                  <a14:compatExt spid="_x0000_s187533"/>
                </a:ext>
                <a:ext uri="{FF2B5EF4-FFF2-40B4-BE49-F238E27FC236}">
                  <a16:creationId xmlns:a16="http://schemas.microsoft.com/office/drawing/2014/main" id="{00000000-0008-0000-1500-00008D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7534" name="Button 142" hidden="1">
              <a:extLst>
                <a:ext uri="{63B3BB69-23CF-44E3-9099-C40C66FF867C}">
                  <a14:compatExt spid="_x0000_s187534"/>
                </a:ext>
                <a:ext uri="{FF2B5EF4-FFF2-40B4-BE49-F238E27FC236}">
                  <a16:creationId xmlns:a16="http://schemas.microsoft.com/office/drawing/2014/main" id="{00000000-0008-0000-1500-00008E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7535" name="Button 143" hidden="1">
              <a:extLst>
                <a:ext uri="{63B3BB69-23CF-44E3-9099-C40C66FF867C}">
                  <a14:compatExt spid="_x0000_s187535"/>
                </a:ext>
                <a:ext uri="{FF2B5EF4-FFF2-40B4-BE49-F238E27FC236}">
                  <a16:creationId xmlns:a16="http://schemas.microsoft.com/office/drawing/2014/main" id="{00000000-0008-0000-1500-00008F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7536" name="Button 144" hidden="1">
              <a:extLst>
                <a:ext uri="{63B3BB69-23CF-44E3-9099-C40C66FF867C}">
                  <a14:compatExt spid="_x0000_s187536"/>
                </a:ext>
                <a:ext uri="{FF2B5EF4-FFF2-40B4-BE49-F238E27FC236}">
                  <a16:creationId xmlns:a16="http://schemas.microsoft.com/office/drawing/2014/main" id="{00000000-0008-0000-1500-000090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7537" name="Button 145" hidden="1">
              <a:extLst>
                <a:ext uri="{63B3BB69-23CF-44E3-9099-C40C66FF867C}">
                  <a14:compatExt spid="_x0000_s187537"/>
                </a:ext>
                <a:ext uri="{FF2B5EF4-FFF2-40B4-BE49-F238E27FC236}">
                  <a16:creationId xmlns:a16="http://schemas.microsoft.com/office/drawing/2014/main" id="{00000000-0008-0000-1500-000091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7538" name="Button 146" hidden="1">
              <a:extLst>
                <a:ext uri="{63B3BB69-23CF-44E3-9099-C40C66FF867C}">
                  <a14:compatExt spid="_x0000_s187538"/>
                </a:ext>
                <a:ext uri="{FF2B5EF4-FFF2-40B4-BE49-F238E27FC236}">
                  <a16:creationId xmlns:a16="http://schemas.microsoft.com/office/drawing/2014/main" id="{00000000-0008-0000-1500-000092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539" name="Button 147" hidden="1">
              <a:extLst>
                <a:ext uri="{63B3BB69-23CF-44E3-9099-C40C66FF867C}">
                  <a14:compatExt spid="_x0000_s187539"/>
                </a:ext>
                <a:ext uri="{FF2B5EF4-FFF2-40B4-BE49-F238E27FC236}">
                  <a16:creationId xmlns:a16="http://schemas.microsoft.com/office/drawing/2014/main" id="{00000000-0008-0000-1500-000093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540" name="Button 148" hidden="1">
              <a:extLst>
                <a:ext uri="{63B3BB69-23CF-44E3-9099-C40C66FF867C}">
                  <a14:compatExt spid="_x0000_s187540"/>
                </a:ext>
                <a:ext uri="{FF2B5EF4-FFF2-40B4-BE49-F238E27FC236}">
                  <a16:creationId xmlns:a16="http://schemas.microsoft.com/office/drawing/2014/main" id="{00000000-0008-0000-1500-000094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541" name="Button 149" hidden="1">
              <a:extLst>
                <a:ext uri="{63B3BB69-23CF-44E3-9099-C40C66FF867C}">
                  <a14:compatExt spid="_x0000_s187541"/>
                </a:ext>
                <a:ext uri="{FF2B5EF4-FFF2-40B4-BE49-F238E27FC236}">
                  <a16:creationId xmlns:a16="http://schemas.microsoft.com/office/drawing/2014/main" id="{00000000-0008-0000-1500-000095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542" name="Button 150" hidden="1">
              <a:extLst>
                <a:ext uri="{63B3BB69-23CF-44E3-9099-C40C66FF867C}">
                  <a14:compatExt spid="_x0000_s187542"/>
                </a:ext>
                <a:ext uri="{FF2B5EF4-FFF2-40B4-BE49-F238E27FC236}">
                  <a16:creationId xmlns:a16="http://schemas.microsoft.com/office/drawing/2014/main" id="{00000000-0008-0000-1500-000096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543" name="Button 151" hidden="1">
              <a:extLst>
                <a:ext uri="{63B3BB69-23CF-44E3-9099-C40C66FF867C}">
                  <a14:compatExt spid="_x0000_s187543"/>
                </a:ext>
                <a:ext uri="{FF2B5EF4-FFF2-40B4-BE49-F238E27FC236}">
                  <a16:creationId xmlns:a16="http://schemas.microsoft.com/office/drawing/2014/main" id="{00000000-0008-0000-1500-000097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544" name="Button 152" hidden="1">
              <a:extLst>
                <a:ext uri="{63B3BB69-23CF-44E3-9099-C40C66FF867C}">
                  <a14:compatExt spid="_x0000_s187544"/>
                </a:ext>
                <a:ext uri="{FF2B5EF4-FFF2-40B4-BE49-F238E27FC236}">
                  <a16:creationId xmlns:a16="http://schemas.microsoft.com/office/drawing/2014/main" id="{00000000-0008-0000-1500-000098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545" name="Button 153" hidden="1">
              <a:extLst>
                <a:ext uri="{63B3BB69-23CF-44E3-9099-C40C66FF867C}">
                  <a14:compatExt spid="_x0000_s187545"/>
                </a:ext>
                <a:ext uri="{FF2B5EF4-FFF2-40B4-BE49-F238E27FC236}">
                  <a16:creationId xmlns:a16="http://schemas.microsoft.com/office/drawing/2014/main" id="{00000000-0008-0000-1500-000099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546" name="Button 154" hidden="1">
              <a:extLst>
                <a:ext uri="{63B3BB69-23CF-44E3-9099-C40C66FF867C}">
                  <a14:compatExt spid="_x0000_s187546"/>
                </a:ext>
                <a:ext uri="{FF2B5EF4-FFF2-40B4-BE49-F238E27FC236}">
                  <a16:creationId xmlns:a16="http://schemas.microsoft.com/office/drawing/2014/main" id="{00000000-0008-0000-1500-00009A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7547" name="Button 155" hidden="1">
              <a:extLst>
                <a:ext uri="{63B3BB69-23CF-44E3-9099-C40C66FF867C}">
                  <a14:compatExt spid="_x0000_s187547"/>
                </a:ext>
                <a:ext uri="{FF2B5EF4-FFF2-40B4-BE49-F238E27FC236}">
                  <a16:creationId xmlns:a16="http://schemas.microsoft.com/office/drawing/2014/main" id="{00000000-0008-0000-1500-00009B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7548" name="Button 156" hidden="1">
              <a:extLst>
                <a:ext uri="{63B3BB69-23CF-44E3-9099-C40C66FF867C}">
                  <a14:compatExt spid="_x0000_s187548"/>
                </a:ext>
                <a:ext uri="{FF2B5EF4-FFF2-40B4-BE49-F238E27FC236}">
                  <a16:creationId xmlns:a16="http://schemas.microsoft.com/office/drawing/2014/main" id="{00000000-0008-0000-1500-00009C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7549" name="Button 157" hidden="1">
              <a:extLst>
                <a:ext uri="{63B3BB69-23CF-44E3-9099-C40C66FF867C}">
                  <a14:compatExt spid="_x0000_s187549"/>
                </a:ext>
                <a:ext uri="{FF2B5EF4-FFF2-40B4-BE49-F238E27FC236}">
                  <a16:creationId xmlns:a16="http://schemas.microsoft.com/office/drawing/2014/main" id="{00000000-0008-0000-1500-00009D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7550" name="Button 158" hidden="1">
              <a:extLst>
                <a:ext uri="{63B3BB69-23CF-44E3-9099-C40C66FF867C}">
                  <a14:compatExt spid="_x0000_s187550"/>
                </a:ext>
                <a:ext uri="{FF2B5EF4-FFF2-40B4-BE49-F238E27FC236}">
                  <a16:creationId xmlns:a16="http://schemas.microsoft.com/office/drawing/2014/main" id="{00000000-0008-0000-1500-00009E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551" name="Button 159" hidden="1">
              <a:extLst>
                <a:ext uri="{63B3BB69-23CF-44E3-9099-C40C66FF867C}">
                  <a14:compatExt spid="_x0000_s187551"/>
                </a:ext>
                <a:ext uri="{FF2B5EF4-FFF2-40B4-BE49-F238E27FC236}">
                  <a16:creationId xmlns:a16="http://schemas.microsoft.com/office/drawing/2014/main" id="{00000000-0008-0000-1500-00009F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552" name="Button 160" hidden="1">
              <a:extLst>
                <a:ext uri="{63B3BB69-23CF-44E3-9099-C40C66FF867C}">
                  <a14:compatExt spid="_x0000_s187552"/>
                </a:ext>
                <a:ext uri="{FF2B5EF4-FFF2-40B4-BE49-F238E27FC236}">
                  <a16:creationId xmlns:a16="http://schemas.microsoft.com/office/drawing/2014/main" id="{00000000-0008-0000-1500-0000A0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553" name="Button 161" hidden="1">
              <a:extLst>
                <a:ext uri="{63B3BB69-23CF-44E3-9099-C40C66FF867C}">
                  <a14:compatExt spid="_x0000_s187553"/>
                </a:ext>
                <a:ext uri="{FF2B5EF4-FFF2-40B4-BE49-F238E27FC236}">
                  <a16:creationId xmlns:a16="http://schemas.microsoft.com/office/drawing/2014/main" id="{00000000-0008-0000-1500-0000A1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554" name="Button 162" hidden="1">
              <a:extLst>
                <a:ext uri="{63B3BB69-23CF-44E3-9099-C40C66FF867C}">
                  <a14:compatExt spid="_x0000_s187554"/>
                </a:ext>
                <a:ext uri="{FF2B5EF4-FFF2-40B4-BE49-F238E27FC236}">
                  <a16:creationId xmlns:a16="http://schemas.microsoft.com/office/drawing/2014/main" id="{00000000-0008-0000-1500-0000A2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555" name="Button 163" hidden="1">
              <a:extLst>
                <a:ext uri="{63B3BB69-23CF-44E3-9099-C40C66FF867C}">
                  <a14:compatExt spid="_x0000_s187555"/>
                </a:ext>
                <a:ext uri="{FF2B5EF4-FFF2-40B4-BE49-F238E27FC236}">
                  <a16:creationId xmlns:a16="http://schemas.microsoft.com/office/drawing/2014/main" id="{00000000-0008-0000-1500-0000A3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556" name="Button 164" hidden="1">
              <a:extLst>
                <a:ext uri="{63B3BB69-23CF-44E3-9099-C40C66FF867C}">
                  <a14:compatExt spid="_x0000_s187556"/>
                </a:ext>
                <a:ext uri="{FF2B5EF4-FFF2-40B4-BE49-F238E27FC236}">
                  <a16:creationId xmlns:a16="http://schemas.microsoft.com/office/drawing/2014/main" id="{00000000-0008-0000-1500-0000A4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557" name="Button 165" hidden="1">
              <a:extLst>
                <a:ext uri="{63B3BB69-23CF-44E3-9099-C40C66FF867C}">
                  <a14:compatExt spid="_x0000_s187557"/>
                </a:ext>
                <a:ext uri="{FF2B5EF4-FFF2-40B4-BE49-F238E27FC236}">
                  <a16:creationId xmlns:a16="http://schemas.microsoft.com/office/drawing/2014/main" id="{00000000-0008-0000-1500-0000A5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558" name="Button 166" hidden="1">
              <a:extLst>
                <a:ext uri="{63B3BB69-23CF-44E3-9099-C40C66FF867C}">
                  <a14:compatExt spid="_x0000_s187558"/>
                </a:ext>
                <a:ext uri="{FF2B5EF4-FFF2-40B4-BE49-F238E27FC236}">
                  <a16:creationId xmlns:a16="http://schemas.microsoft.com/office/drawing/2014/main" id="{00000000-0008-0000-1500-0000A6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559" name="Button 167" hidden="1">
              <a:extLst>
                <a:ext uri="{63B3BB69-23CF-44E3-9099-C40C66FF867C}">
                  <a14:compatExt spid="_x0000_s187559"/>
                </a:ext>
                <a:ext uri="{FF2B5EF4-FFF2-40B4-BE49-F238E27FC236}">
                  <a16:creationId xmlns:a16="http://schemas.microsoft.com/office/drawing/2014/main" id="{00000000-0008-0000-1500-0000A7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560" name="Button 168" hidden="1">
              <a:extLst>
                <a:ext uri="{63B3BB69-23CF-44E3-9099-C40C66FF867C}">
                  <a14:compatExt spid="_x0000_s187560"/>
                </a:ext>
                <a:ext uri="{FF2B5EF4-FFF2-40B4-BE49-F238E27FC236}">
                  <a16:creationId xmlns:a16="http://schemas.microsoft.com/office/drawing/2014/main" id="{00000000-0008-0000-1500-0000A8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561" name="Button 169" hidden="1">
              <a:extLst>
                <a:ext uri="{63B3BB69-23CF-44E3-9099-C40C66FF867C}">
                  <a14:compatExt spid="_x0000_s187561"/>
                </a:ext>
                <a:ext uri="{FF2B5EF4-FFF2-40B4-BE49-F238E27FC236}">
                  <a16:creationId xmlns:a16="http://schemas.microsoft.com/office/drawing/2014/main" id="{00000000-0008-0000-1500-0000A9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562" name="Button 170" hidden="1">
              <a:extLst>
                <a:ext uri="{63B3BB69-23CF-44E3-9099-C40C66FF867C}">
                  <a14:compatExt spid="_x0000_s187562"/>
                </a:ext>
                <a:ext uri="{FF2B5EF4-FFF2-40B4-BE49-F238E27FC236}">
                  <a16:creationId xmlns:a16="http://schemas.microsoft.com/office/drawing/2014/main" id="{00000000-0008-0000-1500-0000AA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7563" name="Button 171" hidden="1">
              <a:extLst>
                <a:ext uri="{63B3BB69-23CF-44E3-9099-C40C66FF867C}">
                  <a14:compatExt spid="_x0000_s187563"/>
                </a:ext>
                <a:ext uri="{FF2B5EF4-FFF2-40B4-BE49-F238E27FC236}">
                  <a16:creationId xmlns:a16="http://schemas.microsoft.com/office/drawing/2014/main" id="{00000000-0008-0000-1500-0000AB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7564" name="Button 172" hidden="1">
              <a:extLst>
                <a:ext uri="{63B3BB69-23CF-44E3-9099-C40C66FF867C}">
                  <a14:compatExt spid="_x0000_s187564"/>
                </a:ext>
                <a:ext uri="{FF2B5EF4-FFF2-40B4-BE49-F238E27FC236}">
                  <a16:creationId xmlns:a16="http://schemas.microsoft.com/office/drawing/2014/main" id="{00000000-0008-0000-1500-0000AC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7565" name="Button 173" hidden="1">
              <a:extLst>
                <a:ext uri="{63B3BB69-23CF-44E3-9099-C40C66FF867C}">
                  <a14:compatExt spid="_x0000_s187565"/>
                </a:ext>
                <a:ext uri="{FF2B5EF4-FFF2-40B4-BE49-F238E27FC236}">
                  <a16:creationId xmlns:a16="http://schemas.microsoft.com/office/drawing/2014/main" id="{00000000-0008-0000-1500-0000AD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7566" name="Button 174" hidden="1">
              <a:extLst>
                <a:ext uri="{63B3BB69-23CF-44E3-9099-C40C66FF867C}">
                  <a14:compatExt spid="_x0000_s187566"/>
                </a:ext>
                <a:ext uri="{FF2B5EF4-FFF2-40B4-BE49-F238E27FC236}">
                  <a16:creationId xmlns:a16="http://schemas.microsoft.com/office/drawing/2014/main" id="{00000000-0008-0000-1500-0000AE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567" name="Button 175" hidden="1">
              <a:extLst>
                <a:ext uri="{63B3BB69-23CF-44E3-9099-C40C66FF867C}">
                  <a14:compatExt spid="_x0000_s187567"/>
                </a:ext>
                <a:ext uri="{FF2B5EF4-FFF2-40B4-BE49-F238E27FC236}">
                  <a16:creationId xmlns:a16="http://schemas.microsoft.com/office/drawing/2014/main" id="{00000000-0008-0000-1500-0000AF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568" name="Button 176" hidden="1">
              <a:extLst>
                <a:ext uri="{63B3BB69-23CF-44E3-9099-C40C66FF867C}">
                  <a14:compatExt spid="_x0000_s187568"/>
                </a:ext>
                <a:ext uri="{FF2B5EF4-FFF2-40B4-BE49-F238E27FC236}">
                  <a16:creationId xmlns:a16="http://schemas.microsoft.com/office/drawing/2014/main" id="{00000000-0008-0000-1500-0000B0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569" name="Button 177" hidden="1">
              <a:extLst>
                <a:ext uri="{63B3BB69-23CF-44E3-9099-C40C66FF867C}">
                  <a14:compatExt spid="_x0000_s187569"/>
                </a:ext>
                <a:ext uri="{FF2B5EF4-FFF2-40B4-BE49-F238E27FC236}">
                  <a16:creationId xmlns:a16="http://schemas.microsoft.com/office/drawing/2014/main" id="{00000000-0008-0000-1500-0000B1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570" name="Button 178" hidden="1">
              <a:extLst>
                <a:ext uri="{63B3BB69-23CF-44E3-9099-C40C66FF867C}">
                  <a14:compatExt spid="_x0000_s187570"/>
                </a:ext>
                <a:ext uri="{FF2B5EF4-FFF2-40B4-BE49-F238E27FC236}">
                  <a16:creationId xmlns:a16="http://schemas.microsoft.com/office/drawing/2014/main" id="{00000000-0008-0000-1500-0000B2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571" name="Button 179" hidden="1">
              <a:extLst>
                <a:ext uri="{63B3BB69-23CF-44E3-9099-C40C66FF867C}">
                  <a14:compatExt spid="_x0000_s187571"/>
                </a:ext>
                <a:ext uri="{FF2B5EF4-FFF2-40B4-BE49-F238E27FC236}">
                  <a16:creationId xmlns:a16="http://schemas.microsoft.com/office/drawing/2014/main" id="{00000000-0008-0000-1500-0000B3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572" name="Button 180" hidden="1">
              <a:extLst>
                <a:ext uri="{63B3BB69-23CF-44E3-9099-C40C66FF867C}">
                  <a14:compatExt spid="_x0000_s187572"/>
                </a:ext>
                <a:ext uri="{FF2B5EF4-FFF2-40B4-BE49-F238E27FC236}">
                  <a16:creationId xmlns:a16="http://schemas.microsoft.com/office/drawing/2014/main" id="{00000000-0008-0000-1500-0000B4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573" name="Button 181" hidden="1">
              <a:extLst>
                <a:ext uri="{63B3BB69-23CF-44E3-9099-C40C66FF867C}">
                  <a14:compatExt spid="_x0000_s187573"/>
                </a:ext>
                <a:ext uri="{FF2B5EF4-FFF2-40B4-BE49-F238E27FC236}">
                  <a16:creationId xmlns:a16="http://schemas.microsoft.com/office/drawing/2014/main" id="{00000000-0008-0000-1500-0000B5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574" name="Button 182" hidden="1">
              <a:extLst>
                <a:ext uri="{63B3BB69-23CF-44E3-9099-C40C66FF867C}">
                  <a14:compatExt spid="_x0000_s187574"/>
                </a:ext>
                <a:ext uri="{FF2B5EF4-FFF2-40B4-BE49-F238E27FC236}">
                  <a16:creationId xmlns:a16="http://schemas.microsoft.com/office/drawing/2014/main" id="{00000000-0008-0000-1500-0000B6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7575" name="Button 183" hidden="1">
              <a:extLst>
                <a:ext uri="{63B3BB69-23CF-44E3-9099-C40C66FF867C}">
                  <a14:compatExt spid="_x0000_s187575"/>
                </a:ext>
                <a:ext uri="{FF2B5EF4-FFF2-40B4-BE49-F238E27FC236}">
                  <a16:creationId xmlns:a16="http://schemas.microsoft.com/office/drawing/2014/main" id="{00000000-0008-0000-1500-0000B7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7576" name="Button 184" hidden="1">
              <a:extLst>
                <a:ext uri="{63B3BB69-23CF-44E3-9099-C40C66FF867C}">
                  <a14:compatExt spid="_x0000_s187576"/>
                </a:ext>
                <a:ext uri="{FF2B5EF4-FFF2-40B4-BE49-F238E27FC236}">
                  <a16:creationId xmlns:a16="http://schemas.microsoft.com/office/drawing/2014/main" id="{00000000-0008-0000-1500-0000B8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7577" name="Button 185" hidden="1">
              <a:extLst>
                <a:ext uri="{63B3BB69-23CF-44E3-9099-C40C66FF867C}">
                  <a14:compatExt spid="_x0000_s187577"/>
                </a:ext>
                <a:ext uri="{FF2B5EF4-FFF2-40B4-BE49-F238E27FC236}">
                  <a16:creationId xmlns:a16="http://schemas.microsoft.com/office/drawing/2014/main" id="{00000000-0008-0000-1500-0000B9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7578" name="Button 186" hidden="1">
              <a:extLst>
                <a:ext uri="{63B3BB69-23CF-44E3-9099-C40C66FF867C}">
                  <a14:compatExt spid="_x0000_s187578"/>
                </a:ext>
                <a:ext uri="{FF2B5EF4-FFF2-40B4-BE49-F238E27FC236}">
                  <a16:creationId xmlns:a16="http://schemas.microsoft.com/office/drawing/2014/main" id="{00000000-0008-0000-1500-0000BA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187579" name="Button 187" hidden="1">
              <a:extLst>
                <a:ext uri="{63B3BB69-23CF-44E3-9099-C40C66FF867C}">
                  <a14:compatExt spid="_x0000_s187579"/>
                </a:ext>
                <a:ext uri="{FF2B5EF4-FFF2-40B4-BE49-F238E27FC236}">
                  <a16:creationId xmlns:a16="http://schemas.microsoft.com/office/drawing/2014/main" id="{00000000-0008-0000-1500-0000BB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580" name="Button 188" hidden="1">
              <a:extLst>
                <a:ext uri="{63B3BB69-23CF-44E3-9099-C40C66FF867C}">
                  <a14:compatExt spid="_x0000_s187580"/>
                </a:ext>
                <a:ext uri="{FF2B5EF4-FFF2-40B4-BE49-F238E27FC236}">
                  <a16:creationId xmlns:a16="http://schemas.microsoft.com/office/drawing/2014/main" id="{00000000-0008-0000-1500-0000BC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581" name="Button 189" hidden="1">
              <a:extLst>
                <a:ext uri="{63B3BB69-23CF-44E3-9099-C40C66FF867C}">
                  <a14:compatExt spid="_x0000_s187581"/>
                </a:ext>
                <a:ext uri="{FF2B5EF4-FFF2-40B4-BE49-F238E27FC236}">
                  <a16:creationId xmlns:a16="http://schemas.microsoft.com/office/drawing/2014/main" id="{00000000-0008-0000-1500-0000BD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582" name="Button 190" hidden="1">
              <a:extLst>
                <a:ext uri="{63B3BB69-23CF-44E3-9099-C40C66FF867C}">
                  <a14:compatExt spid="_x0000_s187582"/>
                </a:ext>
                <a:ext uri="{FF2B5EF4-FFF2-40B4-BE49-F238E27FC236}">
                  <a16:creationId xmlns:a16="http://schemas.microsoft.com/office/drawing/2014/main" id="{00000000-0008-0000-1500-0000BE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583" name="Button 191" hidden="1">
              <a:extLst>
                <a:ext uri="{63B3BB69-23CF-44E3-9099-C40C66FF867C}">
                  <a14:compatExt spid="_x0000_s187583"/>
                </a:ext>
                <a:ext uri="{FF2B5EF4-FFF2-40B4-BE49-F238E27FC236}">
                  <a16:creationId xmlns:a16="http://schemas.microsoft.com/office/drawing/2014/main" id="{00000000-0008-0000-1500-0000BF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584" name="Button 192" hidden="1">
              <a:extLst>
                <a:ext uri="{63B3BB69-23CF-44E3-9099-C40C66FF867C}">
                  <a14:compatExt spid="_x0000_s187584"/>
                </a:ext>
                <a:ext uri="{FF2B5EF4-FFF2-40B4-BE49-F238E27FC236}">
                  <a16:creationId xmlns:a16="http://schemas.microsoft.com/office/drawing/2014/main" id="{00000000-0008-0000-1500-0000C0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585" name="Button 193" hidden="1">
              <a:extLst>
                <a:ext uri="{63B3BB69-23CF-44E3-9099-C40C66FF867C}">
                  <a14:compatExt spid="_x0000_s187585"/>
                </a:ext>
                <a:ext uri="{FF2B5EF4-FFF2-40B4-BE49-F238E27FC236}">
                  <a16:creationId xmlns:a16="http://schemas.microsoft.com/office/drawing/2014/main" id="{00000000-0008-0000-1500-0000C1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586" name="Button 194" hidden="1">
              <a:extLst>
                <a:ext uri="{63B3BB69-23CF-44E3-9099-C40C66FF867C}">
                  <a14:compatExt spid="_x0000_s187586"/>
                </a:ext>
                <a:ext uri="{FF2B5EF4-FFF2-40B4-BE49-F238E27FC236}">
                  <a16:creationId xmlns:a16="http://schemas.microsoft.com/office/drawing/2014/main" id="{00000000-0008-0000-1500-0000C2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587" name="Button 195" hidden="1">
              <a:extLst>
                <a:ext uri="{63B3BB69-23CF-44E3-9099-C40C66FF867C}">
                  <a14:compatExt spid="_x0000_s187587"/>
                </a:ext>
                <a:ext uri="{FF2B5EF4-FFF2-40B4-BE49-F238E27FC236}">
                  <a16:creationId xmlns:a16="http://schemas.microsoft.com/office/drawing/2014/main" id="{00000000-0008-0000-1500-0000C3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7588" name="Button 196" hidden="1">
              <a:extLst>
                <a:ext uri="{63B3BB69-23CF-44E3-9099-C40C66FF867C}">
                  <a14:compatExt spid="_x0000_s187588"/>
                </a:ext>
                <a:ext uri="{FF2B5EF4-FFF2-40B4-BE49-F238E27FC236}">
                  <a16:creationId xmlns:a16="http://schemas.microsoft.com/office/drawing/2014/main" id="{00000000-0008-0000-1500-0000C4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7589" name="Button 197" hidden="1">
              <a:extLst>
                <a:ext uri="{63B3BB69-23CF-44E3-9099-C40C66FF867C}">
                  <a14:compatExt spid="_x0000_s187589"/>
                </a:ext>
                <a:ext uri="{FF2B5EF4-FFF2-40B4-BE49-F238E27FC236}">
                  <a16:creationId xmlns:a16="http://schemas.microsoft.com/office/drawing/2014/main" id="{00000000-0008-0000-1500-0000C5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7590" name="Button 198" hidden="1">
              <a:extLst>
                <a:ext uri="{63B3BB69-23CF-44E3-9099-C40C66FF867C}">
                  <a14:compatExt spid="_x0000_s187590"/>
                </a:ext>
                <a:ext uri="{FF2B5EF4-FFF2-40B4-BE49-F238E27FC236}">
                  <a16:creationId xmlns:a16="http://schemas.microsoft.com/office/drawing/2014/main" id="{00000000-0008-0000-1500-0000C6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7591" name="Button 199" hidden="1">
              <a:extLst>
                <a:ext uri="{63B3BB69-23CF-44E3-9099-C40C66FF867C}">
                  <a14:compatExt spid="_x0000_s187591"/>
                </a:ext>
                <a:ext uri="{FF2B5EF4-FFF2-40B4-BE49-F238E27FC236}">
                  <a16:creationId xmlns:a16="http://schemas.microsoft.com/office/drawing/2014/main" id="{00000000-0008-0000-1500-0000C7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7592" name="Button 200" hidden="1">
              <a:extLst>
                <a:ext uri="{63B3BB69-23CF-44E3-9099-C40C66FF867C}">
                  <a14:compatExt spid="_x0000_s187592"/>
                </a:ext>
                <a:ext uri="{FF2B5EF4-FFF2-40B4-BE49-F238E27FC236}">
                  <a16:creationId xmlns:a16="http://schemas.microsoft.com/office/drawing/2014/main" id="{00000000-0008-0000-1500-0000C8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7593" name="Button 201" hidden="1">
              <a:extLst>
                <a:ext uri="{63B3BB69-23CF-44E3-9099-C40C66FF867C}">
                  <a14:compatExt spid="_x0000_s187593"/>
                </a:ext>
                <a:ext uri="{FF2B5EF4-FFF2-40B4-BE49-F238E27FC236}">
                  <a16:creationId xmlns:a16="http://schemas.microsoft.com/office/drawing/2014/main" id="{00000000-0008-0000-1500-0000C9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7594" name="Button 202" hidden="1">
              <a:extLst>
                <a:ext uri="{63B3BB69-23CF-44E3-9099-C40C66FF867C}">
                  <a14:compatExt spid="_x0000_s187594"/>
                </a:ext>
                <a:ext uri="{FF2B5EF4-FFF2-40B4-BE49-F238E27FC236}">
                  <a16:creationId xmlns:a16="http://schemas.microsoft.com/office/drawing/2014/main" id="{00000000-0008-0000-1500-0000CA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7595" name="Button 203" hidden="1">
              <a:extLst>
                <a:ext uri="{63B3BB69-23CF-44E3-9099-C40C66FF867C}">
                  <a14:compatExt spid="_x0000_s187595"/>
                </a:ext>
                <a:ext uri="{FF2B5EF4-FFF2-40B4-BE49-F238E27FC236}">
                  <a16:creationId xmlns:a16="http://schemas.microsoft.com/office/drawing/2014/main" id="{00000000-0008-0000-1500-0000CB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596" name="Button 204" hidden="1">
              <a:extLst>
                <a:ext uri="{63B3BB69-23CF-44E3-9099-C40C66FF867C}">
                  <a14:compatExt spid="_x0000_s187596"/>
                </a:ext>
                <a:ext uri="{FF2B5EF4-FFF2-40B4-BE49-F238E27FC236}">
                  <a16:creationId xmlns:a16="http://schemas.microsoft.com/office/drawing/2014/main" id="{00000000-0008-0000-1500-0000CC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597" name="Button 205" hidden="1">
              <a:extLst>
                <a:ext uri="{63B3BB69-23CF-44E3-9099-C40C66FF867C}">
                  <a14:compatExt spid="_x0000_s187597"/>
                </a:ext>
                <a:ext uri="{FF2B5EF4-FFF2-40B4-BE49-F238E27FC236}">
                  <a16:creationId xmlns:a16="http://schemas.microsoft.com/office/drawing/2014/main" id="{00000000-0008-0000-1500-0000CD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598" name="Button 206" hidden="1">
              <a:extLst>
                <a:ext uri="{63B3BB69-23CF-44E3-9099-C40C66FF867C}">
                  <a14:compatExt spid="_x0000_s187598"/>
                </a:ext>
                <a:ext uri="{FF2B5EF4-FFF2-40B4-BE49-F238E27FC236}">
                  <a16:creationId xmlns:a16="http://schemas.microsoft.com/office/drawing/2014/main" id="{00000000-0008-0000-1500-0000CE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599" name="Button 207" hidden="1">
              <a:extLst>
                <a:ext uri="{63B3BB69-23CF-44E3-9099-C40C66FF867C}">
                  <a14:compatExt spid="_x0000_s187599"/>
                </a:ext>
                <a:ext uri="{FF2B5EF4-FFF2-40B4-BE49-F238E27FC236}">
                  <a16:creationId xmlns:a16="http://schemas.microsoft.com/office/drawing/2014/main" id="{00000000-0008-0000-1500-0000CF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600" name="Button 208" hidden="1">
              <a:extLst>
                <a:ext uri="{63B3BB69-23CF-44E3-9099-C40C66FF867C}">
                  <a14:compatExt spid="_x0000_s187600"/>
                </a:ext>
                <a:ext uri="{FF2B5EF4-FFF2-40B4-BE49-F238E27FC236}">
                  <a16:creationId xmlns:a16="http://schemas.microsoft.com/office/drawing/2014/main" id="{00000000-0008-0000-1500-0000D0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601" name="Button 209" hidden="1">
              <a:extLst>
                <a:ext uri="{63B3BB69-23CF-44E3-9099-C40C66FF867C}">
                  <a14:compatExt spid="_x0000_s187601"/>
                </a:ext>
                <a:ext uri="{FF2B5EF4-FFF2-40B4-BE49-F238E27FC236}">
                  <a16:creationId xmlns:a16="http://schemas.microsoft.com/office/drawing/2014/main" id="{00000000-0008-0000-1500-0000D1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602" name="Button 210" hidden="1">
              <a:extLst>
                <a:ext uri="{63B3BB69-23CF-44E3-9099-C40C66FF867C}">
                  <a14:compatExt spid="_x0000_s187602"/>
                </a:ext>
                <a:ext uri="{FF2B5EF4-FFF2-40B4-BE49-F238E27FC236}">
                  <a16:creationId xmlns:a16="http://schemas.microsoft.com/office/drawing/2014/main" id="{00000000-0008-0000-1500-0000D2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603" name="Button 211" hidden="1">
              <a:extLst>
                <a:ext uri="{63B3BB69-23CF-44E3-9099-C40C66FF867C}">
                  <a14:compatExt spid="_x0000_s187603"/>
                </a:ext>
                <a:ext uri="{FF2B5EF4-FFF2-40B4-BE49-F238E27FC236}">
                  <a16:creationId xmlns:a16="http://schemas.microsoft.com/office/drawing/2014/main" id="{00000000-0008-0000-1500-0000D3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7604" name="Button 212" hidden="1">
              <a:extLst>
                <a:ext uri="{63B3BB69-23CF-44E3-9099-C40C66FF867C}">
                  <a14:compatExt spid="_x0000_s187604"/>
                </a:ext>
                <a:ext uri="{FF2B5EF4-FFF2-40B4-BE49-F238E27FC236}">
                  <a16:creationId xmlns:a16="http://schemas.microsoft.com/office/drawing/2014/main" id="{00000000-0008-0000-1500-0000D4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7605" name="Button 213" hidden="1">
              <a:extLst>
                <a:ext uri="{63B3BB69-23CF-44E3-9099-C40C66FF867C}">
                  <a14:compatExt spid="_x0000_s187605"/>
                </a:ext>
                <a:ext uri="{FF2B5EF4-FFF2-40B4-BE49-F238E27FC236}">
                  <a16:creationId xmlns:a16="http://schemas.microsoft.com/office/drawing/2014/main" id="{00000000-0008-0000-1500-0000D5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7606" name="Button 214" hidden="1">
              <a:extLst>
                <a:ext uri="{63B3BB69-23CF-44E3-9099-C40C66FF867C}">
                  <a14:compatExt spid="_x0000_s187606"/>
                </a:ext>
                <a:ext uri="{FF2B5EF4-FFF2-40B4-BE49-F238E27FC236}">
                  <a16:creationId xmlns:a16="http://schemas.microsoft.com/office/drawing/2014/main" id="{00000000-0008-0000-1500-0000D6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7607" name="Button 215" hidden="1">
              <a:extLst>
                <a:ext uri="{63B3BB69-23CF-44E3-9099-C40C66FF867C}">
                  <a14:compatExt spid="_x0000_s187607"/>
                </a:ext>
                <a:ext uri="{FF2B5EF4-FFF2-40B4-BE49-F238E27FC236}">
                  <a16:creationId xmlns:a16="http://schemas.microsoft.com/office/drawing/2014/main" id="{00000000-0008-0000-1500-0000D7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608" name="Button 216" hidden="1">
              <a:extLst>
                <a:ext uri="{63B3BB69-23CF-44E3-9099-C40C66FF867C}">
                  <a14:compatExt spid="_x0000_s187608"/>
                </a:ext>
                <a:ext uri="{FF2B5EF4-FFF2-40B4-BE49-F238E27FC236}">
                  <a16:creationId xmlns:a16="http://schemas.microsoft.com/office/drawing/2014/main" id="{00000000-0008-0000-1500-0000D8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609" name="Button 217" hidden="1">
              <a:extLst>
                <a:ext uri="{63B3BB69-23CF-44E3-9099-C40C66FF867C}">
                  <a14:compatExt spid="_x0000_s187609"/>
                </a:ext>
                <a:ext uri="{FF2B5EF4-FFF2-40B4-BE49-F238E27FC236}">
                  <a16:creationId xmlns:a16="http://schemas.microsoft.com/office/drawing/2014/main" id="{00000000-0008-0000-1500-0000D9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610" name="Button 218" hidden="1">
              <a:extLst>
                <a:ext uri="{63B3BB69-23CF-44E3-9099-C40C66FF867C}">
                  <a14:compatExt spid="_x0000_s187610"/>
                </a:ext>
                <a:ext uri="{FF2B5EF4-FFF2-40B4-BE49-F238E27FC236}">
                  <a16:creationId xmlns:a16="http://schemas.microsoft.com/office/drawing/2014/main" id="{00000000-0008-0000-1500-0000DA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611" name="Button 219" hidden="1">
              <a:extLst>
                <a:ext uri="{63B3BB69-23CF-44E3-9099-C40C66FF867C}">
                  <a14:compatExt spid="_x0000_s187611"/>
                </a:ext>
                <a:ext uri="{FF2B5EF4-FFF2-40B4-BE49-F238E27FC236}">
                  <a16:creationId xmlns:a16="http://schemas.microsoft.com/office/drawing/2014/main" id="{00000000-0008-0000-1500-0000DB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612" name="Button 220" hidden="1">
              <a:extLst>
                <a:ext uri="{63B3BB69-23CF-44E3-9099-C40C66FF867C}">
                  <a14:compatExt spid="_x0000_s187612"/>
                </a:ext>
                <a:ext uri="{FF2B5EF4-FFF2-40B4-BE49-F238E27FC236}">
                  <a16:creationId xmlns:a16="http://schemas.microsoft.com/office/drawing/2014/main" id="{00000000-0008-0000-1500-0000DC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613" name="Button 221" hidden="1">
              <a:extLst>
                <a:ext uri="{63B3BB69-23CF-44E3-9099-C40C66FF867C}">
                  <a14:compatExt spid="_x0000_s187613"/>
                </a:ext>
                <a:ext uri="{FF2B5EF4-FFF2-40B4-BE49-F238E27FC236}">
                  <a16:creationId xmlns:a16="http://schemas.microsoft.com/office/drawing/2014/main" id="{00000000-0008-0000-1500-0000DD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614" name="Button 222" hidden="1">
              <a:extLst>
                <a:ext uri="{63B3BB69-23CF-44E3-9099-C40C66FF867C}">
                  <a14:compatExt spid="_x0000_s187614"/>
                </a:ext>
                <a:ext uri="{FF2B5EF4-FFF2-40B4-BE49-F238E27FC236}">
                  <a16:creationId xmlns:a16="http://schemas.microsoft.com/office/drawing/2014/main" id="{00000000-0008-0000-1500-0000DE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615" name="Button 223" hidden="1">
              <a:extLst>
                <a:ext uri="{63B3BB69-23CF-44E3-9099-C40C66FF867C}">
                  <a14:compatExt spid="_x0000_s187615"/>
                </a:ext>
                <a:ext uri="{FF2B5EF4-FFF2-40B4-BE49-F238E27FC236}">
                  <a16:creationId xmlns:a16="http://schemas.microsoft.com/office/drawing/2014/main" id="{00000000-0008-0000-1500-0000DF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616" name="Button 224" hidden="1">
              <a:extLst>
                <a:ext uri="{63B3BB69-23CF-44E3-9099-C40C66FF867C}">
                  <a14:compatExt spid="_x0000_s187616"/>
                </a:ext>
                <a:ext uri="{FF2B5EF4-FFF2-40B4-BE49-F238E27FC236}">
                  <a16:creationId xmlns:a16="http://schemas.microsoft.com/office/drawing/2014/main" id="{00000000-0008-0000-1500-0000E0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617" name="Button 225" hidden="1">
              <a:extLst>
                <a:ext uri="{63B3BB69-23CF-44E3-9099-C40C66FF867C}">
                  <a14:compatExt spid="_x0000_s187617"/>
                </a:ext>
                <a:ext uri="{FF2B5EF4-FFF2-40B4-BE49-F238E27FC236}">
                  <a16:creationId xmlns:a16="http://schemas.microsoft.com/office/drawing/2014/main" id="{00000000-0008-0000-1500-0000E1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618" name="Button 226" hidden="1">
              <a:extLst>
                <a:ext uri="{63B3BB69-23CF-44E3-9099-C40C66FF867C}">
                  <a14:compatExt spid="_x0000_s187618"/>
                </a:ext>
                <a:ext uri="{FF2B5EF4-FFF2-40B4-BE49-F238E27FC236}">
                  <a16:creationId xmlns:a16="http://schemas.microsoft.com/office/drawing/2014/main" id="{00000000-0008-0000-1500-0000E2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619" name="Button 227" hidden="1">
              <a:extLst>
                <a:ext uri="{63B3BB69-23CF-44E3-9099-C40C66FF867C}">
                  <a14:compatExt spid="_x0000_s187619"/>
                </a:ext>
                <a:ext uri="{FF2B5EF4-FFF2-40B4-BE49-F238E27FC236}">
                  <a16:creationId xmlns:a16="http://schemas.microsoft.com/office/drawing/2014/main" id="{00000000-0008-0000-1500-0000E3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7620" name="Button 228" hidden="1">
              <a:extLst>
                <a:ext uri="{63B3BB69-23CF-44E3-9099-C40C66FF867C}">
                  <a14:compatExt spid="_x0000_s187620"/>
                </a:ext>
                <a:ext uri="{FF2B5EF4-FFF2-40B4-BE49-F238E27FC236}">
                  <a16:creationId xmlns:a16="http://schemas.microsoft.com/office/drawing/2014/main" id="{00000000-0008-0000-1500-0000E4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7621" name="Button 229" hidden="1">
              <a:extLst>
                <a:ext uri="{63B3BB69-23CF-44E3-9099-C40C66FF867C}">
                  <a14:compatExt spid="_x0000_s187621"/>
                </a:ext>
                <a:ext uri="{FF2B5EF4-FFF2-40B4-BE49-F238E27FC236}">
                  <a16:creationId xmlns:a16="http://schemas.microsoft.com/office/drawing/2014/main" id="{00000000-0008-0000-1500-0000E5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7622" name="Button 230" hidden="1">
              <a:extLst>
                <a:ext uri="{63B3BB69-23CF-44E3-9099-C40C66FF867C}">
                  <a14:compatExt spid="_x0000_s187622"/>
                </a:ext>
                <a:ext uri="{FF2B5EF4-FFF2-40B4-BE49-F238E27FC236}">
                  <a16:creationId xmlns:a16="http://schemas.microsoft.com/office/drawing/2014/main" id="{00000000-0008-0000-1500-0000E6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7623" name="Button 231" hidden="1">
              <a:extLst>
                <a:ext uri="{63B3BB69-23CF-44E3-9099-C40C66FF867C}">
                  <a14:compatExt spid="_x0000_s187623"/>
                </a:ext>
                <a:ext uri="{FF2B5EF4-FFF2-40B4-BE49-F238E27FC236}">
                  <a16:creationId xmlns:a16="http://schemas.microsoft.com/office/drawing/2014/main" id="{00000000-0008-0000-1500-0000E7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624" name="Button 232" hidden="1">
              <a:extLst>
                <a:ext uri="{63B3BB69-23CF-44E3-9099-C40C66FF867C}">
                  <a14:compatExt spid="_x0000_s187624"/>
                </a:ext>
                <a:ext uri="{FF2B5EF4-FFF2-40B4-BE49-F238E27FC236}">
                  <a16:creationId xmlns:a16="http://schemas.microsoft.com/office/drawing/2014/main" id="{00000000-0008-0000-1500-0000E8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625" name="Button 233" hidden="1">
              <a:extLst>
                <a:ext uri="{63B3BB69-23CF-44E3-9099-C40C66FF867C}">
                  <a14:compatExt spid="_x0000_s187625"/>
                </a:ext>
                <a:ext uri="{FF2B5EF4-FFF2-40B4-BE49-F238E27FC236}">
                  <a16:creationId xmlns:a16="http://schemas.microsoft.com/office/drawing/2014/main" id="{00000000-0008-0000-1500-0000E9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626" name="Button 234" hidden="1">
              <a:extLst>
                <a:ext uri="{63B3BB69-23CF-44E3-9099-C40C66FF867C}">
                  <a14:compatExt spid="_x0000_s187626"/>
                </a:ext>
                <a:ext uri="{FF2B5EF4-FFF2-40B4-BE49-F238E27FC236}">
                  <a16:creationId xmlns:a16="http://schemas.microsoft.com/office/drawing/2014/main" id="{00000000-0008-0000-1500-0000EA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627" name="Button 235" hidden="1">
              <a:extLst>
                <a:ext uri="{63B3BB69-23CF-44E3-9099-C40C66FF867C}">
                  <a14:compatExt spid="_x0000_s187627"/>
                </a:ext>
                <a:ext uri="{FF2B5EF4-FFF2-40B4-BE49-F238E27FC236}">
                  <a16:creationId xmlns:a16="http://schemas.microsoft.com/office/drawing/2014/main" id="{00000000-0008-0000-1500-0000EB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628" name="Button 236" hidden="1">
              <a:extLst>
                <a:ext uri="{63B3BB69-23CF-44E3-9099-C40C66FF867C}">
                  <a14:compatExt spid="_x0000_s187628"/>
                </a:ext>
                <a:ext uri="{FF2B5EF4-FFF2-40B4-BE49-F238E27FC236}">
                  <a16:creationId xmlns:a16="http://schemas.microsoft.com/office/drawing/2014/main" id="{00000000-0008-0000-1500-0000EC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629" name="Button 237" hidden="1">
              <a:extLst>
                <a:ext uri="{63B3BB69-23CF-44E3-9099-C40C66FF867C}">
                  <a14:compatExt spid="_x0000_s187629"/>
                </a:ext>
                <a:ext uri="{FF2B5EF4-FFF2-40B4-BE49-F238E27FC236}">
                  <a16:creationId xmlns:a16="http://schemas.microsoft.com/office/drawing/2014/main" id="{00000000-0008-0000-1500-0000ED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630" name="Button 238" hidden="1">
              <a:extLst>
                <a:ext uri="{63B3BB69-23CF-44E3-9099-C40C66FF867C}">
                  <a14:compatExt spid="_x0000_s187630"/>
                </a:ext>
                <a:ext uri="{FF2B5EF4-FFF2-40B4-BE49-F238E27FC236}">
                  <a16:creationId xmlns:a16="http://schemas.microsoft.com/office/drawing/2014/main" id="{00000000-0008-0000-1500-0000EE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631" name="Button 239" hidden="1">
              <a:extLst>
                <a:ext uri="{63B3BB69-23CF-44E3-9099-C40C66FF867C}">
                  <a14:compatExt spid="_x0000_s187631"/>
                </a:ext>
                <a:ext uri="{FF2B5EF4-FFF2-40B4-BE49-F238E27FC236}">
                  <a16:creationId xmlns:a16="http://schemas.microsoft.com/office/drawing/2014/main" id="{00000000-0008-0000-1500-0000EF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7632" name="Button 240" hidden="1">
              <a:extLst>
                <a:ext uri="{63B3BB69-23CF-44E3-9099-C40C66FF867C}">
                  <a14:compatExt spid="_x0000_s187632"/>
                </a:ext>
                <a:ext uri="{FF2B5EF4-FFF2-40B4-BE49-F238E27FC236}">
                  <a16:creationId xmlns:a16="http://schemas.microsoft.com/office/drawing/2014/main" id="{00000000-0008-0000-1500-0000F0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7633" name="Button 241" hidden="1">
              <a:extLst>
                <a:ext uri="{63B3BB69-23CF-44E3-9099-C40C66FF867C}">
                  <a14:compatExt spid="_x0000_s187633"/>
                </a:ext>
                <a:ext uri="{FF2B5EF4-FFF2-40B4-BE49-F238E27FC236}">
                  <a16:creationId xmlns:a16="http://schemas.microsoft.com/office/drawing/2014/main" id="{00000000-0008-0000-1500-0000F1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7634" name="Button 242" hidden="1">
              <a:extLst>
                <a:ext uri="{63B3BB69-23CF-44E3-9099-C40C66FF867C}">
                  <a14:compatExt spid="_x0000_s187634"/>
                </a:ext>
                <a:ext uri="{FF2B5EF4-FFF2-40B4-BE49-F238E27FC236}">
                  <a16:creationId xmlns:a16="http://schemas.microsoft.com/office/drawing/2014/main" id="{00000000-0008-0000-1500-0000F2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7635" name="Button 243" hidden="1">
              <a:extLst>
                <a:ext uri="{63B3BB69-23CF-44E3-9099-C40C66FF867C}">
                  <a14:compatExt spid="_x0000_s187635"/>
                </a:ext>
                <a:ext uri="{FF2B5EF4-FFF2-40B4-BE49-F238E27FC236}">
                  <a16:creationId xmlns:a16="http://schemas.microsoft.com/office/drawing/2014/main" id="{00000000-0008-0000-1500-0000F3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187636" name="Button 244" hidden="1">
              <a:extLst>
                <a:ext uri="{63B3BB69-23CF-44E3-9099-C40C66FF867C}">
                  <a14:compatExt spid="_x0000_s187636"/>
                </a:ext>
                <a:ext uri="{FF2B5EF4-FFF2-40B4-BE49-F238E27FC236}">
                  <a16:creationId xmlns:a16="http://schemas.microsoft.com/office/drawing/2014/main" id="{00000000-0008-0000-1500-0000F4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637" name="Button 245" hidden="1">
              <a:extLst>
                <a:ext uri="{63B3BB69-23CF-44E3-9099-C40C66FF867C}">
                  <a14:compatExt spid="_x0000_s187637"/>
                </a:ext>
                <a:ext uri="{FF2B5EF4-FFF2-40B4-BE49-F238E27FC236}">
                  <a16:creationId xmlns:a16="http://schemas.microsoft.com/office/drawing/2014/main" id="{00000000-0008-0000-1500-0000F5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638" name="Button 246" hidden="1">
              <a:extLst>
                <a:ext uri="{63B3BB69-23CF-44E3-9099-C40C66FF867C}">
                  <a14:compatExt spid="_x0000_s187638"/>
                </a:ext>
                <a:ext uri="{FF2B5EF4-FFF2-40B4-BE49-F238E27FC236}">
                  <a16:creationId xmlns:a16="http://schemas.microsoft.com/office/drawing/2014/main" id="{00000000-0008-0000-1500-0000F6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639" name="Button 247" hidden="1">
              <a:extLst>
                <a:ext uri="{63B3BB69-23CF-44E3-9099-C40C66FF867C}">
                  <a14:compatExt spid="_x0000_s187639"/>
                </a:ext>
                <a:ext uri="{FF2B5EF4-FFF2-40B4-BE49-F238E27FC236}">
                  <a16:creationId xmlns:a16="http://schemas.microsoft.com/office/drawing/2014/main" id="{00000000-0008-0000-1500-0000F7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640" name="Button 248" hidden="1">
              <a:extLst>
                <a:ext uri="{63B3BB69-23CF-44E3-9099-C40C66FF867C}">
                  <a14:compatExt spid="_x0000_s187640"/>
                </a:ext>
                <a:ext uri="{FF2B5EF4-FFF2-40B4-BE49-F238E27FC236}">
                  <a16:creationId xmlns:a16="http://schemas.microsoft.com/office/drawing/2014/main" id="{00000000-0008-0000-1500-0000F8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641" name="Button 249" hidden="1">
              <a:extLst>
                <a:ext uri="{63B3BB69-23CF-44E3-9099-C40C66FF867C}">
                  <a14:compatExt spid="_x0000_s187641"/>
                </a:ext>
                <a:ext uri="{FF2B5EF4-FFF2-40B4-BE49-F238E27FC236}">
                  <a16:creationId xmlns:a16="http://schemas.microsoft.com/office/drawing/2014/main" id="{00000000-0008-0000-1500-0000F9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642" name="Button 250" hidden="1">
              <a:extLst>
                <a:ext uri="{63B3BB69-23CF-44E3-9099-C40C66FF867C}">
                  <a14:compatExt spid="_x0000_s187642"/>
                </a:ext>
                <a:ext uri="{FF2B5EF4-FFF2-40B4-BE49-F238E27FC236}">
                  <a16:creationId xmlns:a16="http://schemas.microsoft.com/office/drawing/2014/main" id="{00000000-0008-0000-1500-0000FA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643" name="Button 251" hidden="1">
              <a:extLst>
                <a:ext uri="{63B3BB69-23CF-44E3-9099-C40C66FF867C}">
                  <a14:compatExt spid="_x0000_s187643"/>
                </a:ext>
                <a:ext uri="{FF2B5EF4-FFF2-40B4-BE49-F238E27FC236}">
                  <a16:creationId xmlns:a16="http://schemas.microsoft.com/office/drawing/2014/main" id="{00000000-0008-0000-1500-0000FB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7644" name="Button 252" hidden="1">
              <a:extLst>
                <a:ext uri="{63B3BB69-23CF-44E3-9099-C40C66FF867C}">
                  <a14:compatExt spid="_x0000_s187644"/>
                </a:ext>
                <a:ext uri="{FF2B5EF4-FFF2-40B4-BE49-F238E27FC236}">
                  <a16:creationId xmlns:a16="http://schemas.microsoft.com/office/drawing/2014/main" id="{00000000-0008-0000-1500-0000FC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187645" name="Button 253" hidden="1">
              <a:extLst>
                <a:ext uri="{63B3BB69-23CF-44E3-9099-C40C66FF867C}">
                  <a14:compatExt spid="_x0000_s187645"/>
                </a:ext>
                <a:ext uri="{FF2B5EF4-FFF2-40B4-BE49-F238E27FC236}">
                  <a16:creationId xmlns:a16="http://schemas.microsoft.com/office/drawing/2014/main" id="{00000000-0008-0000-1500-0000FD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187646" name="Button 254" hidden="1">
              <a:extLst>
                <a:ext uri="{63B3BB69-23CF-44E3-9099-C40C66FF867C}">
                  <a14:compatExt spid="_x0000_s187646"/>
                </a:ext>
                <a:ext uri="{FF2B5EF4-FFF2-40B4-BE49-F238E27FC236}">
                  <a16:creationId xmlns:a16="http://schemas.microsoft.com/office/drawing/2014/main" id="{00000000-0008-0000-1500-0000FE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187647" name="Button 255" hidden="1">
              <a:extLst>
                <a:ext uri="{63B3BB69-23CF-44E3-9099-C40C66FF867C}">
                  <a14:compatExt spid="_x0000_s187647"/>
                </a:ext>
                <a:ext uri="{FF2B5EF4-FFF2-40B4-BE49-F238E27FC236}">
                  <a16:creationId xmlns:a16="http://schemas.microsoft.com/office/drawing/2014/main" id="{00000000-0008-0000-1500-0000FFD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187648" name="Button 256" hidden="1">
              <a:extLst>
                <a:ext uri="{63B3BB69-23CF-44E3-9099-C40C66FF867C}">
                  <a14:compatExt spid="_x0000_s187648"/>
                </a:ext>
                <a:ext uri="{FF2B5EF4-FFF2-40B4-BE49-F238E27FC236}">
                  <a16:creationId xmlns:a16="http://schemas.microsoft.com/office/drawing/2014/main" id="{00000000-0008-0000-1500-000000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187649" name="Button 257" hidden="1">
              <a:extLst>
                <a:ext uri="{63B3BB69-23CF-44E3-9099-C40C66FF867C}">
                  <a14:compatExt spid="_x0000_s187649"/>
                </a:ext>
                <a:ext uri="{FF2B5EF4-FFF2-40B4-BE49-F238E27FC236}">
                  <a16:creationId xmlns:a16="http://schemas.microsoft.com/office/drawing/2014/main" id="{00000000-0008-0000-1500-000001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187650" name="Button 258" hidden="1">
              <a:extLst>
                <a:ext uri="{63B3BB69-23CF-44E3-9099-C40C66FF867C}">
                  <a14:compatExt spid="_x0000_s187650"/>
                </a:ext>
                <a:ext uri="{FF2B5EF4-FFF2-40B4-BE49-F238E27FC236}">
                  <a16:creationId xmlns:a16="http://schemas.microsoft.com/office/drawing/2014/main" id="{00000000-0008-0000-1500-000002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187651" name="Button 259" hidden="1">
              <a:extLst>
                <a:ext uri="{63B3BB69-23CF-44E3-9099-C40C66FF867C}">
                  <a14:compatExt spid="_x0000_s187651"/>
                </a:ext>
                <a:ext uri="{FF2B5EF4-FFF2-40B4-BE49-F238E27FC236}">
                  <a16:creationId xmlns:a16="http://schemas.microsoft.com/office/drawing/2014/main" id="{00000000-0008-0000-1500-000003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187652" name="Button 260" hidden="1">
              <a:extLst>
                <a:ext uri="{63B3BB69-23CF-44E3-9099-C40C66FF867C}">
                  <a14:compatExt spid="_x0000_s187652"/>
                </a:ext>
                <a:ext uri="{FF2B5EF4-FFF2-40B4-BE49-F238E27FC236}">
                  <a16:creationId xmlns:a16="http://schemas.microsoft.com/office/drawing/2014/main" id="{00000000-0008-0000-1500-000004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653" name="Button 261" hidden="1">
              <a:extLst>
                <a:ext uri="{63B3BB69-23CF-44E3-9099-C40C66FF867C}">
                  <a14:compatExt spid="_x0000_s187653"/>
                </a:ext>
                <a:ext uri="{FF2B5EF4-FFF2-40B4-BE49-F238E27FC236}">
                  <a16:creationId xmlns:a16="http://schemas.microsoft.com/office/drawing/2014/main" id="{00000000-0008-0000-1500-000005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654" name="Button 262" hidden="1">
              <a:extLst>
                <a:ext uri="{63B3BB69-23CF-44E3-9099-C40C66FF867C}">
                  <a14:compatExt spid="_x0000_s187654"/>
                </a:ext>
                <a:ext uri="{FF2B5EF4-FFF2-40B4-BE49-F238E27FC236}">
                  <a16:creationId xmlns:a16="http://schemas.microsoft.com/office/drawing/2014/main" id="{00000000-0008-0000-1500-000006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655" name="Button 263" hidden="1">
              <a:extLst>
                <a:ext uri="{63B3BB69-23CF-44E3-9099-C40C66FF867C}">
                  <a14:compatExt spid="_x0000_s187655"/>
                </a:ext>
                <a:ext uri="{FF2B5EF4-FFF2-40B4-BE49-F238E27FC236}">
                  <a16:creationId xmlns:a16="http://schemas.microsoft.com/office/drawing/2014/main" id="{00000000-0008-0000-1500-000007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7656" name="Button 264" hidden="1">
              <a:extLst>
                <a:ext uri="{63B3BB69-23CF-44E3-9099-C40C66FF867C}">
                  <a14:compatExt spid="_x0000_s187656"/>
                </a:ext>
                <a:ext uri="{FF2B5EF4-FFF2-40B4-BE49-F238E27FC236}">
                  <a16:creationId xmlns:a16="http://schemas.microsoft.com/office/drawing/2014/main" id="{00000000-0008-0000-1500-000008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657" name="Button 265" hidden="1">
              <a:extLst>
                <a:ext uri="{63B3BB69-23CF-44E3-9099-C40C66FF867C}">
                  <a14:compatExt spid="_x0000_s187657"/>
                </a:ext>
                <a:ext uri="{FF2B5EF4-FFF2-40B4-BE49-F238E27FC236}">
                  <a16:creationId xmlns:a16="http://schemas.microsoft.com/office/drawing/2014/main" id="{00000000-0008-0000-1500-000009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658" name="Button 266" hidden="1">
              <a:extLst>
                <a:ext uri="{63B3BB69-23CF-44E3-9099-C40C66FF867C}">
                  <a14:compatExt spid="_x0000_s187658"/>
                </a:ext>
                <a:ext uri="{FF2B5EF4-FFF2-40B4-BE49-F238E27FC236}">
                  <a16:creationId xmlns:a16="http://schemas.microsoft.com/office/drawing/2014/main" id="{00000000-0008-0000-1500-00000A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659" name="Button 267" hidden="1">
              <a:extLst>
                <a:ext uri="{63B3BB69-23CF-44E3-9099-C40C66FF867C}">
                  <a14:compatExt spid="_x0000_s187659"/>
                </a:ext>
                <a:ext uri="{FF2B5EF4-FFF2-40B4-BE49-F238E27FC236}">
                  <a16:creationId xmlns:a16="http://schemas.microsoft.com/office/drawing/2014/main" id="{00000000-0008-0000-1500-00000B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7660" name="Button 268" hidden="1">
              <a:extLst>
                <a:ext uri="{63B3BB69-23CF-44E3-9099-C40C66FF867C}">
                  <a14:compatExt spid="_x0000_s187660"/>
                </a:ext>
                <a:ext uri="{FF2B5EF4-FFF2-40B4-BE49-F238E27FC236}">
                  <a16:creationId xmlns:a16="http://schemas.microsoft.com/office/drawing/2014/main" id="{00000000-0008-0000-1500-00000C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187661" name="Button 269" hidden="1">
              <a:extLst>
                <a:ext uri="{63B3BB69-23CF-44E3-9099-C40C66FF867C}">
                  <a14:compatExt spid="_x0000_s187661"/>
                </a:ext>
                <a:ext uri="{FF2B5EF4-FFF2-40B4-BE49-F238E27FC236}">
                  <a16:creationId xmlns:a16="http://schemas.microsoft.com/office/drawing/2014/main" id="{00000000-0008-0000-1500-00000D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187662" name="Button 270" hidden="1">
              <a:extLst>
                <a:ext uri="{63B3BB69-23CF-44E3-9099-C40C66FF867C}">
                  <a14:compatExt spid="_x0000_s187662"/>
                </a:ext>
                <a:ext uri="{FF2B5EF4-FFF2-40B4-BE49-F238E27FC236}">
                  <a16:creationId xmlns:a16="http://schemas.microsoft.com/office/drawing/2014/main" id="{00000000-0008-0000-1500-00000E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187663" name="Button 271" hidden="1">
              <a:extLst>
                <a:ext uri="{63B3BB69-23CF-44E3-9099-C40C66FF867C}">
                  <a14:compatExt spid="_x0000_s187663"/>
                </a:ext>
                <a:ext uri="{FF2B5EF4-FFF2-40B4-BE49-F238E27FC236}">
                  <a16:creationId xmlns:a16="http://schemas.microsoft.com/office/drawing/2014/main" id="{00000000-0008-0000-1500-00000F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187664" name="Button 272" hidden="1">
              <a:extLst>
                <a:ext uri="{63B3BB69-23CF-44E3-9099-C40C66FF867C}">
                  <a14:compatExt spid="_x0000_s187664"/>
                </a:ext>
                <a:ext uri="{FF2B5EF4-FFF2-40B4-BE49-F238E27FC236}">
                  <a16:creationId xmlns:a16="http://schemas.microsoft.com/office/drawing/2014/main" id="{00000000-0008-0000-1500-000010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665" name="Button 273" hidden="1">
              <a:extLst>
                <a:ext uri="{63B3BB69-23CF-44E3-9099-C40C66FF867C}">
                  <a14:compatExt spid="_x0000_s187665"/>
                </a:ext>
                <a:ext uri="{FF2B5EF4-FFF2-40B4-BE49-F238E27FC236}">
                  <a16:creationId xmlns:a16="http://schemas.microsoft.com/office/drawing/2014/main" id="{00000000-0008-0000-1500-000011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666" name="Button 274" hidden="1">
              <a:extLst>
                <a:ext uri="{63B3BB69-23CF-44E3-9099-C40C66FF867C}">
                  <a14:compatExt spid="_x0000_s187666"/>
                </a:ext>
                <a:ext uri="{FF2B5EF4-FFF2-40B4-BE49-F238E27FC236}">
                  <a16:creationId xmlns:a16="http://schemas.microsoft.com/office/drawing/2014/main" id="{00000000-0008-0000-1500-000012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667" name="Button 275" hidden="1">
              <a:extLst>
                <a:ext uri="{63B3BB69-23CF-44E3-9099-C40C66FF867C}">
                  <a14:compatExt spid="_x0000_s187667"/>
                </a:ext>
                <a:ext uri="{FF2B5EF4-FFF2-40B4-BE49-F238E27FC236}">
                  <a16:creationId xmlns:a16="http://schemas.microsoft.com/office/drawing/2014/main" id="{00000000-0008-0000-1500-000013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7668" name="Button 276" hidden="1">
              <a:extLst>
                <a:ext uri="{63B3BB69-23CF-44E3-9099-C40C66FF867C}">
                  <a14:compatExt spid="_x0000_s187668"/>
                </a:ext>
                <a:ext uri="{FF2B5EF4-FFF2-40B4-BE49-F238E27FC236}">
                  <a16:creationId xmlns:a16="http://schemas.microsoft.com/office/drawing/2014/main" id="{00000000-0008-0000-1500-000014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669" name="Button 277" hidden="1">
              <a:extLst>
                <a:ext uri="{63B3BB69-23CF-44E3-9099-C40C66FF867C}">
                  <a14:compatExt spid="_x0000_s187669"/>
                </a:ext>
                <a:ext uri="{FF2B5EF4-FFF2-40B4-BE49-F238E27FC236}">
                  <a16:creationId xmlns:a16="http://schemas.microsoft.com/office/drawing/2014/main" id="{00000000-0008-0000-1500-000015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670" name="Button 278" hidden="1">
              <a:extLst>
                <a:ext uri="{63B3BB69-23CF-44E3-9099-C40C66FF867C}">
                  <a14:compatExt spid="_x0000_s187670"/>
                </a:ext>
                <a:ext uri="{FF2B5EF4-FFF2-40B4-BE49-F238E27FC236}">
                  <a16:creationId xmlns:a16="http://schemas.microsoft.com/office/drawing/2014/main" id="{00000000-0008-0000-1500-000016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671" name="Button 279" hidden="1">
              <a:extLst>
                <a:ext uri="{63B3BB69-23CF-44E3-9099-C40C66FF867C}">
                  <a14:compatExt spid="_x0000_s187671"/>
                </a:ext>
                <a:ext uri="{FF2B5EF4-FFF2-40B4-BE49-F238E27FC236}">
                  <a16:creationId xmlns:a16="http://schemas.microsoft.com/office/drawing/2014/main" id="{00000000-0008-0000-1500-000017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7672" name="Button 280" hidden="1">
              <a:extLst>
                <a:ext uri="{63B3BB69-23CF-44E3-9099-C40C66FF867C}">
                  <a14:compatExt spid="_x0000_s187672"/>
                </a:ext>
                <a:ext uri="{FF2B5EF4-FFF2-40B4-BE49-F238E27FC236}">
                  <a16:creationId xmlns:a16="http://schemas.microsoft.com/office/drawing/2014/main" id="{00000000-0008-0000-1500-000018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673" name="Button 281" hidden="1">
              <a:extLst>
                <a:ext uri="{63B3BB69-23CF-44E3-9099-C40C66FF867C}">
                  <a14:compatExt spid="_x0000_s187673"/>
                </a:ext>
                <a:ext uri="{FF2B5EF4-FFF2-40B4-BE49-F238E27FC236}">
                  <a16:creationId xmlns:a16="http://schemas.microsoft.com/office/drawing/2014/main" id="{00000000-0008-0000-1500-000019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674" name="Button 282" hidden="1">
              <a:extLst>
                <a:ext uri="{63B3BB69-23CF-44E3-9099-C40C66FF867C}">
                  <a14:compatExt spid="_x0000_s187674"/>
                </a:ext>
                <a:ext uri="{FF2B5EF4-FFF2-40B4-BE49-F238E27FC236}">
                  <a16:creationId xmlns:a16="http://schemas.microsoft.com/office/drawing/2014/main" id="{00000000-0008-0000-1500-00001A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675" name="Button 283" hidden="1">
              <a:extLst>
                <a:ext uri="{63B3BB69-23CF-44E3-9099-C40C66FF867C}">
                  <a14:compatExt spid="_x0000_s187675"/>
                </a:ext>
                <a:ext uri="{FF2B5EF4-FFF2-40B4-BE49-F238E27FC236}">
                  <a16:creationId xmlns:a16="http://schemas.microsoft.com/office/drawing/2014/main" id="{00000000-0008-0000-1500-00001B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7676" name="Button 284" hidden="1">
              <a:extLst>
                <a:ext uri="{63B3BB69-23CF-44E3-9099-C40C66FF867C}">
                  <a14:compatExt spid="_x0000_s187676"/>
                </a:ext>
                <a:ext uri="{FF2B5EF4-FFF2-40B4-BE49-F238E27FC236}">
                  <a16:creationId xmlns:a16="http://schemas.microsoft.com/office/drawing/2014/main" id="{00000000-0008-0000-1500-00001C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187677" name="Button 285" hidden="1">
              <a:extLst>
                <a:ext uri="{63B3BB69-23CF-44E3-9099-C40C66FF867C}">
                  <a14:compatExt spid="_x0000_s187677"/>
                </a:ext>
                <a:ext uri="{FF2B5EF4-FFF2-40B4-BE49-F238E27FC236}">
                  <a16:creationId xmlns:a16="http://schemas.microsoft.com/office/drawing/2014/main" id="{00000000-0008-0000-1500-00001D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187678" name="Button 286" hidden="1">
              <a:extLst>
                <a:ext uri="{63B3BB69-23CF-44E3-9099-C40C66FF867C}">
                  <a14:compatExt spid="_x0000_s187678"/>
                </a:ext>
                <a:ext uri="{FF2B5EF4-FFF2-40B4-BE49-F238E27FC236}">
                  <a16:creationId xmlns:a16="http://schemas.microsoft.com/office/drawing/2014/main" id="{00000000-0008-0000-1500-00001E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187679" name="Button 287" hidden="1">
              <a:extLst>
                <a:ext uri="{63B3BB69-23CF-44E3-9099-C40C66FF867C}">
                  <a14:compatExt spid="_x0000_s187679"/>
                </a:ext>
                <a:ext uri="{FF2B5EF4-FFF2-40B4-BE49-F238E27FC236}">
                  <a16:creationId xmlns:a16="http://schemas.microsoft.com/office/drawing/2014/main" id="{00000000-0008-0000-1500-00001F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187680" name="Button 288" hidden="1">
              <a:extLst>
                <a:ext uri="{63B3BB69-23CF-44E3-9099-C40C66FF867C}">
                  <a14:compatExt spid="_x0000_s187680"/>
                </a:ext>
                <a:ext uri="{FF2B5EF4-FFF2-40B4-BE49-F238E27FC236}">
                  <a16:creationId xmlns:a16="http://schemas.microsoft.com/office/drawing/2014/main" id="{00000000-0008-0000-1500-000020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681" name="Button 289" hidden="1">
              <a:extLst>
                <a:ext uri="{63B3BB69-23CF-44E3-9099-C40C66FF867C}">
                  <a14:compatExt spid="_x0000_s187681"/>
                </a:ext>
                <a:ext uri="{FF2B5EF4-FFF2-40B4-BE49-F238E27FC236}">
                  <a16:creationId xmlns:a16="http://schemas.microsoft.com/office/drawing/2014/main" id="{00000000-0008-0000-1500-000021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682" name="Button 290" hidden="1">
              <a:extLst>
                <a:ext uri="{63B3BB69-23CF-44E3-9099-C40C66FF867C}">
                  <a14:compatExt spid="_x0000_s187682"/>
                </a:ext>
                <a:ext uri="{FF2B5EF4-FFF2-40B4-BE49-F238E27FC236}">
                  <a16:creationId xmlns:a16="http://schemas.microsoft.com/office/drawing/2014/main" id="{00000000-0008-0000-1500-000022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683" name="Button 291" hidden="1">
              <a:extLst>
                <a:ext uri="{63B3BB69-23CF-44E3-9099-C40C66FF867C}">
                  <a14:compatExt spid="_x0000_s187683"/>
                </a:ext>
                <a:ext uri="{FF2B5EF4-FFF2-40B4-BE49-F238E27FC236}">
                  <a16:creationId xmlns:a16="http://schemas.microsoft.com/office/drawing/2014/main" id="{00000000-0008-0000-1500-000023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7684" name="Button 292" hidden="1">
              <a:extLst>
                <a:ext uri="{63B3BB69-23CF-44E3-9099-C40C66FF867C}">
                  <a14:compatExt spid="_x0000_s187684"/>
                </a:ext>
                <a:ext uri="{FF2B5EF4-FFF2-40B4-BE49-F238E27FC236}">
                  <a16:creationId xmlns:a16="http://schemas.microsoft.com/office/drawing/2014/main" id="{00000000-0008-0000-1500-000024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685" name="Button 293" hidden="1">
              <a:extLst>
                <a:ext uri="{63B3BB69-23CF-44E3-9099-C40C66FF867C}">
                  <a14:compatExt spid="_x0000_s187685"/>
                </a:ext>
                <a:ext uri="{FF2B5EF4-FFF2-40B4-BE49-F238E27FC236}">
                  <a16:creationId xmlns:a16="http://schemas.microsoft.com/office/drawing/2014/main" id="{00000000-0008-0000-1500-000025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686" name="Button 294" hidden="1">
              <a:extLst>
                <a:ext uri="{63B3BB69-23CF-44E3-9099-C40C66FF867C}">
                  <a14:compatExt spid="_x0000_s187686"/>
                </a:ext>
                <a:ext uri="{FF2B5EF4-FFF2-40B4-BE49-F238E27FC236}">
                  <a16:creationId xmlns:a16="http://schemas.microsoft.com/office/drawing/2014/main" id="{00000000-0008-0000-1500-000026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687" name="Button 295" hidden="1">
              <a:extLst>
                <a:ext uri="{63B3BB69-23CF-44E3-9099-C40C66FF867C}">
                  <a14:compatExt spid="_x0000_s187687"/>
                </a:ext>
                <a:ext uri="{FF2B5EF4-FFF2-40B4-BE49-F238E27FC236}">
                  <a16:creationId xmlns:a16="http://schemas.microsoft.com/office/drawing/2014/main" id="{00000000-0008-0000-1500-000027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7688" name="Button 296" hidden="1">
              <a:extLst>
                <a:ext uri="{63B3BB69-23CF-44E3-9099-C40C66FF867C}">
                  <a14:compatExt spid="_x0000_s187688"/>
                </a:ext>
                <a:ext uri="{FF2B5EF4-FFF2-40B4-BE49-F238E27FC236}">
                  <a16:creationId xmlns:a16="http://schemas.microsoft.com/office/drawing/2014/main" id="{00000000-0008-0000-1500-000028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187689" name="Button 297" hidden="1">
              <a:extLst>
                <a:ext uri="{63B3BB69-23CF-44E3-9099-C40C66FF867C}">
                  <a14:compatExt spid="_x0000_s187689"/>
                </a:ext>
                <a:ext uri="{FF2B5EF4-FFF2-40B4-BE49-F238E27FC236}">
                  <a16:creationId xmlns:a16="http://schemas.microsoft.com/office/drawing/2014/main" id="{00000000-0008-0000-1500-000029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187690" name="Button 298" hidden="1">
              <a:extLst>
                <a:ext uri="{63B3BB69-23CF-44E3-9099-C40C66FF867C}">
                  <a14:compatExt spid="_x0000_s187690"/>
                </a:ext>
                <a:ext uri="{FF2B5EF4-FFF2-40B4-BE49-F238E27FC236}">
                  <a16:creationId xmlns:a16="http://schemas.microsoft.com/office/drawing/2014/main" id="{00000000-0008-0000-1500-00002A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187691" name="Button 299" hidden="1">
              <a:extLst>
                <a:ext uri="{63B3BB69-23CF-44E3-9099-C40C66FF867C}">
                  <a14:compatExt spid="_x0000_s187691"/>
                </a:ext>
                <a:ext uri="{FF2B5EF4-FFF2-40B4-BE49-F238E27FC236}">
                  <a16:creationId xmlns:a16="http://schemas.microsoft.com/office/drawing/2014/main" id="{00000000-0008-0000-1500-00002B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187692" name="Button 300" hidden="1">
              <a:extLst>
                <a:ext uri="{63B3BB69-23CF-44E3-9099-C40C66FF867C}">
                  <a14:compatExt spid="_x0000_s187692"/>
                </a:ext>
                <a:ext uri="{FF2B5EF4-FFF2-40B4-BE49-F238E27FC236}">
                  <a16:creationId xmlns:a16="http://schemas.microsoft.com/office/drawing/2014/main" id="{00000000-0008-0000-1500-00002C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187693" name="Button 301" hidden="1">
              <a:extLst>
                <a:ext uri="{63B3BB69-23CF-44E3-9099-C40C66FF867C}">
                  <a14:compatExt spid="_x0000_s187693"/>
                </a:ext>
                <a:ext uri="{FF2B5EF4-FFF2-40B4-BE49-F238E27FC236}">
                  <a16:creationId xmlns:a16="http://schemas.microsoft.com/office/drawing/2014/main" id="{00000000-0008-0000-1500-00002D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7694" name="Button 302" hidden="1">
              <a:extLst>
                <a:ext uri="{63B3BB69-23CF-44E3-9099-C40C66FF867C}">
                  <a14:compatExt spid="_x0000_s187694"/>
                </a:ext>
                <a:ext uri="{FF2B5EF4-FFF2-40B4-BE49-F238E27FC236}">
                  <a16:creationId xmlns:a16="http://schemas.microsoft.com/office/drawing/2014/main" id="{00000000-0008-0000-1500-00002E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7695" name="Button 303" hidden="1">
              <a:extLst>
                <a:ext uri="{63B3BB69-23CF-44E3-9099-C40C66FF867C}">
                  <a14:compatExt spid="_x0000_s187695"/>
                </a:ext>
                <a:ext uri="{FF2B5EF4-FFF2-40B4-BE49-F238E27FC236}">
                  <a16:creationId xmlns:a16="http://schemas.microsoft.com/office/drawing/2014/main" id="{00000000-0008-0000-1500-00002F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7696" name="Button 304" hidden="1">
              <a:extLst>
                <a:ext uri="{63B3BB69-23CF-44E3-9099-C40C66FF867C}">
                  <a14:compatExt spid="_x0000_s187696"/>
                </a:ext>
                <a:ext uri="{FF2B5EF4-FFF2-40B4-BE49-F238E27FC236}">
                  <a16:creationId xmlns:a16="http://schemas.microsoft.com/office/drawing/2014/main" id="{00000000-0008-0000-1500-000030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7697" name="Button 305" hidden="1">
              <a:extLst>
                <a:ext uri="{63B3BB69-23CF-44E3-9099-C40C66FF867C}">
                  <a14:compatExt spid="_x0000_s187697"/>
                </a:ext>
                <a:ext uri="{FF2B5EF4-FFF2-40B4-BE49-F238E27FC236}">
                  <a16:creationId xmlns:a16="http://schemas.microsoft.com/office/drawing/2014/main" id="{00000000-0008-0000-1500-000031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698" name="Button 306" hidden="1">
              <a:extLst>
                <a:ext uri="{63B3BB69-23CF-44E3-9099-C40C66FF867C}">
                  <a14:compatExt spid="_x0000_s187698"/>
                </a:ext>
                <a:ext uri="{FF2B5EF4-FFF2-40B4-BE49-F238E27FC236}">
                  <a16:creationId xmlns:a16="http://schemas.microsoft.com/office/drawing/2014/main" id="{00000000-0008-0000-1500-000032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699" name="Button 307" hidden="1">
              <a:extLst>
                <a:ext uri="{63B3BB69-23CF-44E3-9099-C40C66FF867C}">
                  <a14:compatExt spid="_x0000_s187699"/>
                </a:ext>
                <a:ext uri="{FF2B5EF4-FFF2-40B4-BE49-F238E27FC236}">
                  <a16:creationId xmlns:a16="http://schemas.microsoft.com/office/drawing/2014/main" id="{00000000-0008-0000-1500-000033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7700" name="Button 308" hidden="1">
              <a:extLst>
                <a:ext uri="{63B3BB69-23CF-44E3-9099-C40C66FF867C}">
                  <a14:compatExt spid="_x0000_s187700"/>
                </a:ext>
                <a:ext uri="{FF2B5EF4-FFF2-40B4-BE49-F238E27FC236}">
                  <a16:creationId xmlns:a16="http://schemas.microsoft.com/office/drawing/2014/main" id="{00000000-0008-0000-1500-000034DD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188417" name="Button 1" hidden="1">
              <a:extLst>
                <a:ext uri="{63B3BB69-23CF-44E3-9099-C40C66FF867C}">
                  <a14:compatExt spid="_x0000_s188417"/>
                </a:ext>
                <a:ext uri="{FF2B5EF4-FFF2-40B4-BE49-F238E27FC236}">
                  <a16:creationId xmlns:a16="http://schemas.microsoft.com/office/drawing/2014/main" id="{00000000-0008-0000-1600-000001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73</xdr:row>
          <xdr:rowOff>50800</xdr:rowOff>
        </xdr:from>
        <xdr:to>
          <xdr:col>15</xdr:col>
          <xdr:colOff>546100</xdr:colOff>
          <xdr:row>74</xdr:row>
          <xdr:rowOff>107950</xdr:rowOff>
        </xdr:to>
        <xdr:sp macro="" textlink="">
          <xdr:nvSpPr>
            <xdr:cNvPr id="188418" name="Button 2" hidden="1">
              <a:extLst>
                <a:ext uri="{63B3BB69-23CF-44E3-9099-C40C66FF867C}">
                  <a14:compatExt spid="_x0000_s188418"/>
                </a:ext>
                <a:ext uri="{FF2B5EF4-FFF2-40B4-BE49-F238E27FC236}">
                  <a16:creationId xmlns:a16="http://schemas.microsoft.com/office/drawing/2014/main" id="{00000000-0008-0000-1600-000002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8419" name="Button 3" hidden="1">
              <a:extLst>
                <a:ext uri="{63B3BB69-23CF-44E3-9099-C40C66FF867C}">
                  <a14:compatExt spid="_x0000_s188419"/>
                </a:ext>
                <a:ext uri="{FF2B5EF4-FFF2-40B4-BE49-F238E27FC236}">
                  <a16:creationId xmlns:a16="http://schemas.microsoft.com/office/drawing/2014/main" id="{00000000-0008-0000-1600-000003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8420" name="Button 4" hidden="1">
              <a:extLst>
                <a:ext uri="{63B3BB69-23CF-44E3-9099-C40C66FF867C}">
                  <a14:compatExt spid="_x0000_s188420"/>
                </a:ext>
                <a:ext uri="{FF2B5EF4-FFF2-40B4-BE49-F238E27FC236}">
                  <a16:creationId xmlns:a16="http://schemas.microsoft.com/office/drawing/2014/main" id="{00000000-0008-0000-1600-000004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8421" name="Button 5" hidden="1">
              <a:extLst>
                <a:ext uri="{63B3BB69-23CF-44E3-9099-C40C66FF867C}">
                  <a14:compatExt spid="_x0000_s188421"/>
                </a:ext>
                <a:ext uri="{FF2B5EF4-FFF2-40B4-BE49-F238E27FC236}">
                  <a16:creationId xmlns:a16="http://schemas.microsoft.com/office/drawing/2014/main" id="{00000000-0008-0000-1600-000005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8422" name="Button 6" hidden="1">
              <a:extLst>
                <a:ext uri="{63B3BB69-23CF-44E3-9099-C40C66FF867C}">
                  <a14:compatExt spid="_x0000_s188422"/>
                </a:ext>
                <a:ext uri="{FF2B5EF4-FFF2-40B4-BE49-F238E27FC236}">
                  <a16:creationId xmlns:a16="http://schemas.microsoft.com/office/drawing/2014/main" id="{00000000-0008-0000-1600-000006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188423" name="Button 7" hidden="1">
              <a:extLst>
                <a:ext uri="{63B3BB69-23CF-44E3-9099-C40C66FF867C}">
                  <a14:compatExt spid="_x0000_s188423"/>
                </a:ext>
                <a:ext uri="{FF2B5EF4-FFF2-40B4-BE49-F238E27FC236}">
                  <a16:creationId xmlns:a16="http://schemas.microsoft.com/office/drawing/2014/main" id="{00000000-0008-0000-1600-000007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8424" name="Button 8" hidden="1">
              <a:extLst>
                <a:ext uri="{63B3BB69-23CF-44E3-9099-C40C66FF867C}">
                  <a14:compatExt spid="_x0000_s188424"/>
                </a:ext>
                <a:ext uri="{FF2B5EF4-FFF2-40B4-BE49-F238E27FC236}">
                  <a16:creationId xmlns:a16="http://schemas.microsoft.com/office/drawing/2014/main" id="{00000000-0008-0000-1600-000008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8425" name="Button 9" hidden="1">
              <a:extLst>
                <a:ext uri="{63B3BB69-23CF-44E3-9099-C40C66FF867C}">
                  <a14:compatExt spid="_x0000_s188425"/>
                </a:ext>
                <a:ext uri="{FF2B5EF4-FFF2-40B4-BE49-F238E27FC236}">
                  <a16:creationId xmlns:a16="http://schemas.microsoft.com/office/drawing/2014/main" id="{00000000-0008-0000-1600-000009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8426" name="Button 10" hidden="1">
              <a:extLst>
                <a:ext uri="{63B3BB69-23CF-44E3-9099-C40C66FF867C}">
                  <a14:compatExt spid="_x0000_s188426"/>
                </a:ext>
                <a:ext uri="{FF2B5EF4-FFF2-40B4-BE49-F238E27FC236}">
                  <a16:creationId xmlns:a16="http://schemas.microsoft.com/office/drawing/2014/main" id="{00000000-0008-0000-1600-00000A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8427" name="Button 11" hidden="1">
              <a:extLst>
                <a:ext uri="{63B3BB69-23CF-44E3-9099-C40C66FF867C}">
                  <a14:compatExt spid="_x0000_s188427"/>
                </a:ext>
                <a:ext uri="{FF2B5EF4-FFF2-40B4-BE49-F238E27FC236}">
                  <a16:creationId xmlns:a16="http://schemas.microsoft.com/office/drawing/2014/main" id="{00000000-0008-0000-1600-00000B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188428" name="Button 12" hidden="1">
              <a:extLst>
                <a:ext uri="{63B3BB69-23CF-44E3-9099-C40C66FF867C}">
                  <a14:compatExt spid="_x0000_s188428"/>
                </a:ext>
                <a:ext uri="{FF2B5EF4-FFF2-40B4-BE49-F238E27FC236}">
                  <a16:creationId xmlns:a16="http://schemas.microsoft.com/office/drawing/2014/main" id="{00000000-0008-0000-1600-00000C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429" name="Button 13" hidden="1">
              <a:extLst>
                <a:ext uri="{63B3BB69-23CF-44E3-9099-C40C66FF867C}">
                  <a14:compatExt spid="_x0000_s188429"/>
                </a:ext>
                <a:ext uri="{FF2B5EF4-FFF2-40B4-BE49-F238E27FC236}">
                  <a16:creationId xmlns:a16="http://schemas.microsoft.com/office/drawing/2014/main" id="{00000000-0008-0000-1600-00000D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430" name="Button 14" hidden="1">
              <a:extLst>
                <a:ext uri="{63B3BB69-23CF-44E3-9099-C40C66FF867C}">
                  <a14:compatExt spid="_x0000_s188430"/>
                </a:ext>
                <a:ext uri="{FF2B5EF4-FFF2-40B4-BE49-F238E27FC236}">
                  <a16:creationId xmlns:a16="http://schemas.microsoft.com/office/drawing/2014/main" id="{00000000-0008-0000-1600-00000E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431" name="Button 15" hidden="1">
              <a:extLst>
                <a:ext uri="{63B3BB69-23CF-44E3-9099-C40C66FF867C}">
                  <a14:compatExt spid="_x0000_s188431"/>
                </a:ext>
                <a:ext uri="{FF2B5EF4-FFF2-40B4-BE49-F238E27FC236}">
                  <a16:creationId xmlns:a16="http://schemas.microsoft.com/office/drawing/2014/main" id="{00000000-0008-0000-1600-00000F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432" name="Button 16" hidden="1">
              <a:extLst>
                <a:ext uri="{63B3BB69-23CF-44E3-9099-C40C66FF867C}">
                  <a14:compatExt spid="_x0000_s188432"/>
                </a:ext>
                <a:ext uri="{FF2B5EF4-FFF2-40B4-BE49-F238E27FC236}">
                  <a16:creationId xmlns:a16="http://schemas.microsoft.com/office/drawing/2014/main" id="{00000000-0008-0000-1600-000010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433" name="Button 17" hidden="1">
              <a:extLst>
                <a:ext uri="{63B3BB69-23CF-44E3-9099-C40C66FF867C}">
                  <a14:compatExt spid="_x0000_s188433"/>
                </a:ext>
                <a:ext uri="{FF2B5EF4-FFF2-40B4-BE49-F238E27FC236}">
                  <a16:creationId xmlns:a16="http://schemas.microsoft.com/office/drawing/2014/main" id="{00000000-0008-0000-1600-000011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434" name="Button 18" hidden="1">
              <a:extLst>
                <a:ext uri="{63B3BB69-23CF-44E3-9099-C40C66FF867C}">
                  <a14:compatExt spid="_x0000_s188434"/>
                </a:ext>
                <a:ext uri="{FF2B5EF4-FFF2-40B4-BE49-F238E27FC236}">
                  <a16:creationId xmlns:a16="http://schemas.microsoft.com/office/drawing/2014/main" id="{00000000-0008-0000-1600-000012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435" name="Button 19" hidden="1">
              <a:extLst>
                <a:ext uri="{63B3BB69-23CF-44E3-9099-C40C66FF867C}">
                  <a14:compatExt spid="_x0000_s188435"/>
                </a:ext>
                <a:ext uri="{FF2B5EF4-FFF2-40B4-BE49-F238E27FC236}">
                  <a16:creationId xmlns:a16="http://schemas.microsoft.com/office/drawing/2014/main" id="{00000000-0008-0000-1600-000013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436" name="Button 20" hidden="1">
              <a:extLst>
                <a:ext uri="{63B3BB69-23CF-44E3-9099-C40C66FF867C}">
                  <a14:compatExt spid="_x0000_s188436"/>
                </a:ext>
                <a:ext uri="{FF2B5EF4-FFF2-40B4-BE49-F238E27FC236}">
                  <a16:creationId xmlns:a16="http://schemas.microsoft.com/office/drawing/2014/main" id="{00000000-0008-0000-1600-000014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8437" name="Button 21" hidden="1">
              <a:extLst>
                <a:ext uri="{63B3BB69-23CF-44E3-9099-C40C66FF867C}">
                  <a14:compatExt spid="_x0000_s188437"/>
                </a:ext>
                <a:ext uri="{FF2B5EF4-FFF2-40B4-BE49-F238E27FC236}">
                  <a16:creationId xmlns:a16="http://schemas.microsoft.com/office/drawing/2014/main" id="{00000000-0008-0000-1600-000015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8438" name="Button 22" hidden="1">
              <a:extLst>
                <a:ext uri="{63B3BB69-23CF-44E3-9099-C40C66FF867C}">
                  <a14:compatExt spid="_x0000_s188438"/>
                </a:ext>
                <a:ext uri="{FF2B5EF4-FFF2-40B4-BE49-F238E27FC236}">
                  <a16:creationId xmlns:a16="http://schemas.microsoft.com/office/drawing/2014/main" id="{00000000-0008-0000-1600-000016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8439" name="Button 23" hidden="1">
              <a:extLst>
                <a:ext uri="{63B3BB69-23CF-44E3-9099-C40C66FF867C}">
                  <a14:compatExt spid="_x0000_s188439"/>
                </a:ext>
                <a:ext uri="{FF2B5EF4-FFF2-40B4-BE49-F238E27FC236}">
                  <a16:creationId xmlns:a16="http://schemas.microsoft.com/office/drawing/2014/main" id="{00000000-0008-0000-1600-000017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8440" name="Button 24" hidden="1">
              <a:extLst>
                <a:ext uri="{63B3BB69-23CF-44E3-9099-C40C66FF867C}">
                  <a14:compatExt spid="_x0000_s188440"/>
                </a:ext>
                <a:ext uri="{FF2B5EF4-FFF2-40B4-BE49-F238E27FC236}">
                  <a16:creationId xmlns:a16="http://schemas.microsoft.com/office/drawing/2014/main" id="{00000000-0008-0000-1600-000018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8441" name="Button 25" hidden="1">
              <a:extLst>
                <a:ext uri="{63B3BB69-23CF-44E3-9099-C40C66FF867C}">
                  <a14:compatExt spid="_x0000_s188441"/>
                </a:ext>
                <a:ext uri="{FF2B5EF4-FFF2-40B4-BE49-F238E27FC236}">
                  <a16:creationId xmlns:a16="http://schemas.microsoft.com/office/drawing/2014/main" id="{00000000-0008-0000-1600-000019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8442" name="Button 26" hidden="1">
              <a:extLst>
                <a:ext uri="{63B3BB69-23CF-44E3-9099-C40C66FF867C}">
                  <a14:compatExt spid="_x0000_s188442"/>
                </a:ext>
                <a:ext uri="{FF2B5EF4-FFF2-40B4-BE49-F238E27FC236}">
                  <a16:creationId xmlns:a16="http://schemas.microsoft.com/office/drawing/2014/main" id="{00000000-0008-0000-1600-00001A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8443" name="Button 27" hidden="1">
              <a:extLst>
                <a:ext uri="{63B3BB69-23CF-44E3-9099-C40C66FF867C}">
                  <a14:compatExt spid="_x0000_s188443"/>
                </a:ext>
                <a:ext uri="{FF2B5EF4-FFF2-40B4-BE49-F238E27FC236}">
                  <a16:creationId xmlns:a16="http://schemas.microsoft.com/office/drawing/2014/main" id="{00000000-0008-0000-1600-00001B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8444" name="Button 28" hidden="1">
              <a:extLst>
                <a:ext uri="{63B3BB69-23CF-44E3-9099-C40C66FF867C}">
                  <a14:compatExt spid="_x0000_s188444"/>
                </a:ext>
                <a:ext uri="{FF2B5EF4-FFF2-40B4-BE49-F238E27FC236}">
                  <a16:creationId xmlns:a16="http://schemas.microsoft.com/office/drawing/2014/main" id="{00000000-0008-0000-1600-00001C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445" name="Button 29" hidden="1">
              <a:extLst>
                <a:ext uri="{63B3BB69-23CF-44E3-9099-C40C66FF867C}">
                  <a14:compatExt spid="_x0000_s188445"/>
                </a:ext>
                <a:ext uri="{FF2B5EF4-FFF2-40B4-BE49-F238E27FC236}">
                  <a16:creationId xmlns:a16="http://schemas.microsoft.com/office/drawing/2014/main" id="{00000000-0008-0000-1600-00001D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446" name="Button 30" hidden="1">
              <a:extLst>
                <a:ext uri="{63B3BB69-23CF-44E3-9099-C40C66FF867C}">
                  <a14:compatExt spid="_x0000_s188446"/>
                </a:ext>
                <a:ext uri="{FF2B5EF4-FFF2-40B4-BE49-F238E27FC236}">
                  <a16:creationId xmlns:a16="http://schemas.microsoft.com/office/drawing/2014/main" id="{00000000-0008-0000-1600-00001E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447" name="Button 31" hidden="1">
              <a:extLst>
                <a:ext uri="{63B3BB69-23CF-44E3-9099-C40C66FF867C}">
                  <a14:compatExt spid="_x0000_s188447"/>
                </a:ext>
                <a:ext uri="{FF2B5EF4-FFF2-40B4-BE49-F238E27FC236}">
                  <a16:creationId xmlns:a16="http://schemas.microsoft.com/office/drawing/2014/main" id="{00000000-0008-0000-1600-00001F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448" name="Button 32" hidden="1">
              <a:extLst>
                <a:ext uri="{63B3BB69-23CF-44E3-9099-C40C66FF867C}">
                  <a14:compatExt spid="_x0000_s188448"/>
                </a:ext>
                <a:ext uri="{FF2B5EF4-FFF2-40B4-BE49-F238E27FC236}">
                  <a16:creationId xmlns:a16="http://schemas.microsoft.com/office/drawing/2014/main" id="{00000000-0008-0000-1600-000020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449" name="Button 33" hidden="1">
              <a:extLst>
                <a:ext uri="{63B3BB69-23CF-44E3-9099-C40C66FF867C}">
                  <a14:compatExt spid="_x0000_s188449"/>
                </a:ext>
                <a:ext uri="{FF2B5EF4-FFF2-40B4-BE49-F238E27FC236}">
                  <a16:creationId xmlns:a16="http://schemas.microsoft.com/office/drawing/2014/main" id="{00000000-0008-0000-1600-000021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450" name="Button 34" hidden="1">
              <a:extLst>
                <a:ext uri="{63B3BB69-23CF-44E3-9099-C40C66FF867C}">
                  <a14:compatExt spid="_x0000_s188450"/>
                </a:ext>
                <a:ext uri="{FF2B5EF4-FFF2-40B4-BE49-F238E27FC236}">
                  <a16:creationId xmlns:a16="http://schemas.microsoft.com/office/drawing/2014/main" id="{00000000-0008-0000-1600-000022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451" name="Button 35" hidden="1">
              <a:extLst>
                <a:ext uri="{63B3BB69-23CF-44E3-9099-C40C66FF867C}">
                  <a14:compatExt spid="_x0000_s188451"/>
                </a:ext>
                <a:ext uri="{FF2B5EF4-FFF2-40B4-BE49-F238E27FC236}">
                  <a16:creationId xmlns:a16="http://schemas.microsoft.com/office/drawing/2014/main" id="{00000000-0008-0000-1600-000023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452" name="Button 36" hidden="1">
              <a:extLst>
                <a:ext uri="{63B3BB69-23CF-44E3-9099-C40C66FF867C}">
                  <a14:compatExt spid="_x0000_s188452"/>
                </a:ext>
                <a:ext uri="{FF2B5EF4-FFF2-40B4-BE49-F238E27FC236}">
                  <a16:creationId xmlns:a16="http://schemas.microsoft.com/office/drawing/2014/main" id="{00000000-0008-0000-1600-000024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8453" name="Button 37" hidden="1">
              <a:extLst>
                <a:ext uri="{63B3BB69-23CF-44E3-9099-C40C66FF867C}">
                  <a14:compatExt spid="_x0000_s188453"/>
                </a:ext>
                <a:ext uri="{FF2B5EF4-FFF2-40B4-BE49-F238E27FC236}">
                  <a16:creationId xmlns:a16="http://schemas.microsoft.com/office/drawing/2014/main" id="{00000000-0008-0000-1600-000025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8454" name="Button 38" hidden="1">
              <a:extLst>
                <a:ext uri="{63B3BB69-23CF-44E3-9099-C40C66FF867C}">
                  <a14:compatExt spid="_x0000_s188454"/>
                </a:ext>
                <a:ext uri="{FF2B5EF4-FFF2-40B4-BE49-F238E27FC236}">
                  <a16:creationId xmlns:a16="http://schemas.microsoft.com/office/drawing/2014/main" id="{00000000-0008-0000-1600-000026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8455" name="Button 39" hidden="1">
              <a:extLst>
                <a:ext uri="{63B3BB69-23CF-44E3-9099-C40C66FF867C}">
                  <a14:compatExt spid="_x0000_s188455"/>
                </a:ext>
                <a:ext uri="{FF2B5EF4-FFF2-40B4-BE49-F238E27FC236}">
                  <a16:creationId xmlns:a16="http://schemas.microsoft.com/office/drawing/2014/main" id="{00000000-0008-0000-1600-000027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8456" name="Button 40" hidden="1">
              <a:extLst>
                <a:ext uri="{63B3BB69-23CF-44E3-9099-C40C66FF867C}">
                  <a14:compatExt spid="_x0000_s188456"/>
                </a:ext>
                <a:ext uri="{FF2B5EF4-FFF2-40B4-BE49-F238E27FC236}">
                  <a16:creationId xmlns:a16="http://schemas.microsoft.com/office/drawing/2014/main" id="{00000000-0008-0000-1600-000028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457" name="Button 41" hidden="1">
              <a:extLst>
                <a:ext uri="{63B3BB69-23CF-44E3-9099-C40C66FF867C}">
                  <a14:compatExt spid="_x0000_s188457"/>
                </a:ext>
                <a:ext uri="{FF2B5EF4-FFF2-40B4-BE49-F238E27FC236}">
                  <a16:creationId xmlns:a16="http://schemas.microsoft.com/office/drawing/2014/main" id="{00000000-0008-0000-1600-000029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458" name="Button 42" hidden="1">
              <a:extLst>
                <a:ext uri="{63B3BB69-23CF-44E3-9099-C40C66FF867C}">
                  <a14:compatExt spid="_x0000_s188458"/>
                </a:ext>
                <a:ext uri="{FF2B5EF4-FFF2-40B4-BE49-F238E27FC236}">
                  <a16:creationId xmlns:a16="http://schemas.microsoft.com/office/drawing/2014/main" id="{00000000-0008-0000-1600-00002A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459" name="Button 43" hidden="1">
              <a:extLst>
                <a:ext uri="{63B3BB69-23CF-44E3-9099-C40C66FF867C}">
                  <a14:compatExt spid="_x0000_s188459"/>
                </a:ext>
                <a:ext uri="{FF2B5EF4-FFF2-40B4-BE49-F238E27FC236}">
                  <a16:creationId xmlns:a16="http://schemas.microsoft.com/office/drawing/2014/main" id="{00000000-0008-0000-1600-00002B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460" name="Button 44" hidden="1">
              <a:extLst>
                <a:ext uri="{63B3BB69-23CF-44E3-9099-C40C66FF867C}">
                  <a14:compatExt spid="_x0000_s188460"/>
                </a:ext>
                <a:ext uri="{FF2B5EF4-FFF2-40B4-BE49-F238E27FC236}">
                  <a16:creationId xmlns:a16="http://schemas.microsoft.com/office/drawing/2014/main" id="{00000000-0008-0000-1600-00002C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461" name="Button 45" hidden="1">
              <a:extLst>
                <a:ext uri="{63B3BB69-23CF-44E3-9099-C40C66FF867C}">
                  <a14:compatExt spid="_x0000_s188461"/>
                </a:ext>
                <a:ext uri="{FF2B5EF4-FFF2-40B4-BE49-F238E27FC236}">
                  <a16:creationId xmlns:a16="http://schemas.microsoft.com/office/drawing/2014/main" id="{00000000-0008-0000-1600-00002D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462" name="Button 46" hidden="1">
              <a:extLst>
                <a:ext uri="{63B3BB69-23CF-44E3-9099-C40C66FF867C}">
                  <a14:compatExt spid="_x0000_s188462"/>
                </a:ext>
                <a:ext uri="{FF2B5EF4-FFF2-40B4-BE49-F238E27FC236}">
                  <a16:creationId xmlns:a16="http://schemas.microsoft.com/office/drawing/2014/main" id="{00000000-0008-0000-1600-00002E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463" name="Button 47" hidden="1">
              <a:extLst>
                <a:ext uri="{63B3BB69-23CF-44E3-9099-C40C66FF867C}">
                  <a14:compatExt spid="_x0000_s188463"/>
                </a:ext>
                <a:ext uri="{FF2B5EF4-FFF2-40B4-BE49-F238E27FC236}">
                  <a16:creationId xmlns:a16="http://schemas.microsoft.com/office/drawing/2014/main" id="{00000000-0008-0000-1600-00002F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464" name="Button 48" hidden="1">
              <a:extLst>
                <a:ext uri="{63B3BB69-23CF-44E3-9099-C40C66FF867C}">
                  <a14:compatExt spid="_x0000_s188464"/>
                </a:ext>
                <a:ext uri="{FF2B5EF4-FFF2-40B4-BE49-F238E27FC236}">
                  <a16:creationId xmlns:a16="http://schemas.microsoft.com/office/drawing/2014/main" id="{00000000-0008-0000-1600-000030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465" name="Button 49" hidden="1">
              <a:extLst>
                <a:ext uri="{63B3BB69-23CF-44E3-9099-C40C66FF867C}">
                  <a14:compatExt spid="_x0000_s188465"/>
                </a:ext>
                <a:ext uri="{FF2B5EF4-FFF2-40B4-BE49-F238E27FC236}">
                  <a16:creationId xmlns:a16="http://schemas.microsoft.com/office/drawing/2014/main" id="{00000000-0008-0000-1600-000031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466" name="Button 50" hidden="1">
              <a:extLst>
                <a:ext uri="{63B3BB69-23CF-44E3-9099-C40C66FF867C}">
                  <a14:compatExt spid="_x0000_s188466"/>
                </a:ext>
                <a:ext uri="{FF2B5EF4-FFF2-40B4-BE49-F238E27FC236}">
                  <a16:creationId xmlns:a16="http://schemas.microsoft.com/office/drawing/2014/main" id="{00000000-0008-0000-1600-000032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467" name="Button 51" hidden="1">
              <a:extLst>
                <a:ext uri="{63B3BB69-23CF-44E3-9099-C40C66FF867C}">
                  <a14:compatExt spid="_x0000_s188467"/>
                </a:ext>
                <a:ext uri="{FF2B5EF4-FFF2-40B4-BE49-F238E27FC236}">
                  <a16:creationId xmlns:a16="http://schemas.microsoft.com/office/drawing/2014/main" id="{00000000-0008-0000-1600-000033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468" name="Button 52" hidden="1">
              <a:extLst>
                <a:ext uri="{63B3BB69-23CF-44E3-9099-C40C66FF867C}">
                  <a14:compatExt spid="_x0000_s188468"/>
                </a:ext>
                <a:ext uri="{FF2B5EF4-FFF2-40B4-BE49-F238E27FC236}">
                  <a16:creationId xmlns:a16="http://schemas.microsoft.com/office/drawing/2014/main" id="{00000000-0008-0000-1600-000034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8469" name="Button 53" hidden="1">
              <a:extLst>
                <a:ext uri="{63B3BB69-23CF-44E3-9099-C40C66FF867C}">
                  <a14:compatExt spid="_x0000_s188469"/>
                </a:ext>
                <a:ext uri="{FF2B5EF4-FFF2-40B4-BE49-F238E27FC236}">
                  <a16:creationId xmlns:a16="http://schemas.microsoft.com/office/drawing/2014/main" id="{00000000-0008-0000-1600-000035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8470" name="Button 54" hidden="1">
              <a:extLst>
                <a:ext uri="{63B3BB69-23CF-44E3-9099-C40C66FF867C}">
                  <a14:compatExt spid="_x0000_s188470"/>
                </a:ext>
                <a:ext uri="{FF2B5EF4-FFF2-40B4-BE49-F238E27FC236}">
                  <a16:creationId xmlns:a16="http://schemas.microsoft.com/office/drawing/2014/main" id="{00000000-0008-0000-1600-000036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8471" name="Button 55" hidden="1">
              <a:extLst>
                <a:ext uri="{63B3BB69-23CF-44E3-9099-C40C66FF867C}">
                  <a14:compatExt spid="_x0000_s188471"/>
                </a:ext>
                <a:ext uri="{FF2B5EF4-FFF2-40B4-BE49-F238E27FC236}">
                  <a16:creationId xmlns:a16="http://schemas.microsoft.com/office/drawing/2014/main" id="{00000000-0008-0000-1600-000037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8472" name="Button 56" hidden="1">
              <a:extLst>
                <a:ext uri="{63B3BB69-23CF-44E3-9099-C40C66FF867C}">
                  <a14:compatExt spid="_x0000_s188472"/>
                </a:ext>
                <a:ext uri="{FF2B5EF4-FFF2-40B4-BE49-F238E27FC236}">
                  <a16:creationId xmlns:a16="http://schemas.microsoft.com/office/drawing/2014/main" id="{00000000-0008-0000-1600-000038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473" name="Button 57" hidden="1">
              <a:extLst>
                <a:ext uri="{63B3BB69-23CF-44E3-9099-C40C66FF867C}">
                  <a14:compatExt spid="_x0000_s188473"/>
                </a:ext>
                <a:ext uri="{FF2B5EF4-FFF2-40B4-BE49-F238E27FC236}">
                  <a16:creationId xmlns:a16="http://schemas.microsoft.com/office/drawing/2014/main" id="{00000000-0008-0000-1600-000039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474" name="Button 58" hidden="1">
              <a:extLst>
                <a:ext uri="{63B3BB69-23CF-44E3-9099-C40C66FF867C}">
                  <a14:compatExt spid="_x0000_s188474"/>
                </a:ext>
                <a:ext uri="{FF2B5EF4-FFF2-40B4-BE49-F238E27FC236}">
                  <a16:creationId xmlns:a16="http://schemas.microsoft.com/office/drawing/2014/main" id="{00000000-0008-0000-1600-00003A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475" name="Button 59" hidden="1">
              <a:extLst>
                <a:ext uri="{63B3BB69-23CF-44E3-9099-C40C66FF867C}">
                  <a14:compatExt spid="_x0000_s188475"/>
                </a:ext>
                <a:ext uri="{FF2B5EF4-FFF2-40B4-BE49-F238E27FC236}">
                  <a16:creationId xmlns:a16="http://schemas.microsoft.com/office/drawing/2014/main" id="{00000000-0008-0000-1600-00003B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476" name="Button 60" hidden="1">
              <a:extLst>
                <a:ext uri="{63B3BB69-23CF-44E3-9099-C40C66FF867C}">
                  <a14:compatExt spid="_x0000_s188476"/>
                </a:ext>
                <a:ext uri="{FF2B5EF4-FFF2-40B4-BE49-F238E27FC236}">
                  <a16:creationId xmlns:a16="http://schemas.microsoft.com/office/drawing/2014/main" id="{00000000-0008-0000-1600-00003C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477" name="Button 61" hidden="1">
              <a:extLst>
                <a:ext uri="{63B3BB69-23CF-44E3-9099-C40C66FF867C}">
                  <a14:compatExt spid="_x0000_s188477"/>
                </a:ext>
                <a:ext uri="{FF2B5EF4-FFF2-40B4-BE49-F238E27FC236}">
                  <a16:creationId xmlns:a16="http://schemas.microsoft.com/office/drawing/2014/main" id="{00000000-0008-0000-1600-00003D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478" name="Button 62" hidden="1">
              <a:extLst>
                <a:ext uri="{63B3BB69-23CF-44E3-9099-C40C66FF867C}">
                  <a14:compatExt spid="_x0000_s188478"/>
                </a:ext>
                <a:ext uri="{FF2B5EF4-FFF2-40B4-BE49-F238E27FC236}">
                  <a16:creationId xmlns:a16="http://schemas.microsoft.com/office/drawing/2014/main" id="{00000000-0008-0000-1600-00003E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479" name="Button 63" hidden="1">
              <a:extLst>
                <a:ext uri="{63B3BB69-23CF-44E3-9099-C40C66FF867C}">
                  <a14:compatExt spid="_x0000_s188479"/>
                </a:ext>
                <a:ext uri="{FF2B5EF4-FFF2-40B4-BE49-F238E27FC236}">
                  <a16:creationId xmlns:a16="http://schemas.microsoft.com/office/drawing/2014/main" id="{00000000-0008-0000-1600-00003F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480" name="Button 64" hidden="1">
              <a:extLst>
                <a:ext uri="{63B3BB69-23CF-44E3-9099-C40C66FF867C}">
                  <a14:compatExt spid="_x0000_s188480"/>
                </a:ext>
                <a:ext uri="{FF2B5EF4-FFF2-40B4-BE49-F238E27FC236}">
                  <a16:creationId xmlns:a16="http://schemas.microsoft.com/office/drawing/2014/main" id="{00000000-0008-0000-1600-000040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8481" name="Button 65" hidden="1">
              <a:extLst>
                <a:ext uri="{63B3BB69-23CF-44E3-9099-C40C66FF867C}">
                  <a14:compatExt spid="_x0000_s188481"/>
                </a:ext>
                <a:ext uri="{FF2B5EF4-FFF2-40B4-BE49-F238E27FC236}">
                  <a16:creationId xmlns:a16="http://schemas.microsoft.com/office/drawing/2014/main" id="{00000000-0008-0000-1600-000041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8482" name="Button 66" hidden="1">
              <a:extLst>
                <a:ext uri="{63B3BB69-23CF-44E3-9099-C40C66FF867C}">
                  <a14:compatExt spid="_x0000_s188482"/>
                </a:ext>
                <a:ext uri="{FF2B5EF4-FFF2-40B4-BE49-F238E27FC236}">
                  <a16:creationId xmlns:a16="http://schemas.microsoft.com/office/drawing/2014/main" id="{00000000-0008-0000-1600-000042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8483" name="Button 67" hidden="1">
              <a:extLst>
                <a:ext uri="{63B3BB69-23CF-44E3-9099-C40C66FF867C}">
                  <a14:compatExt spid="_x0000_s188483"/>
                </a:ext>
                <a:ext uri="{FF2B5EF4-FFF2-40B4-BE49-F238E27FC236}">
                  <a16:creationId xmlns:a16="http://schemas.microsoft.com/office/drawing/2014/main" id="{00000000-0008-0000-1600-000043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8484" name="Button 68" hidden="1">
              <a:extLst>
                <a:ext uri="{63B3BB69-23CF-44E3-9099-C40C66FF867C}">
                  <a14:compatExt spid="_x0000_s188484"/>
                </a:ext>
                <a:ext uri="{FF2B5EF4-FFF2-40B4-BE49-F238E27FC236}">
                  <a16:creationId xmlns:a16="http://schemas.microsoft.com/office/drawing/2014/main" id="{00000000-0008-0000-1600-000044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188485" name="Button 69" hidden="1">
              <a:extLst>
                <a:ext uri="{63B3BB69-23CF-44E3-9099-C40C66FF867C}">
                  <a14:compatExt spid="_x0000_s188485"/>
                </a:ext>
                <a:ext uri="{FF2B5EF4-FFF2-40B4-BE49-F238E27FC236}">
                  <a16:creationId xmlns:a16="http://schemas.microsoft.com/office/drawing/2014/main" id="{00000000-0008-0000-1600-000045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486" name="Button 70" hidden="1">
              <a:extLst>
                <a:ext uri="{63B3BB69-23CF-44E3-9099-C40C66FF867C}">
                  <a14:compatExt spid="_x0000_s188486"/>
                </a:ext>
                <a:ext uri="{FF2B5EF4-FFF2-40B4-BE49-F238E27FC236}">
                  <a16:creationId xmlns:a16="http://schemas.microsoft.com/office/drawing/2014/main" id="{00000000-0008-0000-1600-000046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487" name="Button 71" hidden="1">
              <a:extLst>
                <a:ext uri="{63B3BB69-23CF-44E3-9099-C40C66FF867C}">
                  <a14:compatExt spid="_x0000_s188487"/>
                </a:ext>
                <a:ext uri="{FF2B5EF4-FFF2-40B4-BE49-F238E27FC236}">
                  <a16:creationId xmlns:a16="http://schemas.microsoft.com/office/drawing/2014/main" id="{00000000-0008-0000-1600-000047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488" name="Button 72" hidden="1">
              <a:extLst>
                <a:ext uri="{63B3BB69-23CF-44E3-9099-C40C66FF867C}">
                  <a14:compatExt spid="_x0000_s188488"/>
                </a:ext>
                <a:ext uri="{FF2B5EF4-FFF2-40B4-BE49-F238E27FC236}">
                  <a16:creationId xmlns:a16="http://schemas.microsoft.com/office/drawing/2014/main" id="{00000000-0008-0000-1600-000048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489" name="Button 73" hidden="1">
              <a:extLst>
                <a:ext uri="{63B3BB69-23CF-44E3-9099-C40C66FF867C}">
                  <a14:compatExt spid="_x0000_s188489"/>
                </a:ext>
                <a:ext uri="{FF2B5EF4-FFF2-40B4-BE49-F238E27FC236}">
                  <a16:creationId xmlns:a16="http://schemas.microsoft.com/office/drawing/2014/main" id="{00000000-0008-0000-1600-000049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490" name="Button 74" hidden="1">
              <a:extLst>
                <a:ext uri="{63B3BB69-23CF-44E3-9099-C40C66FF867C}">
                  <a14:compatExt spid="_x0000_s188490"/>
                </a:ext>
                <a:ext uri="{FF2B5EF4-FFF2-40B4-BE49-F238E27FC236}">
                  <a16:creationId xmlns:a16="http://schemas.microsoft.com/office/drawing/2014/main" id="{00000000-0008-0000-1600-00004A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491" name="Button 75" hidden="1">
              <a:extLst>
                <a:ext uri="{63B3BB69-23CF-44E3-9099-C40C66FF867C}">
                  <a14:compatExt spid="_x0000_s188491"/>
                </a:ext>
                <a:ext uri="{FF2B5EF4-FFF2-40B4-BE49-F238E27FC236}">
                  <a16:creationId xmlns:a16="http://schemas.microsoft.com/office/drawing/2014/main" id="{00000000-0008-0000-1600-00004B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492" name="Button 76" hidden="1">
              <a:extLst>
                <a:ext uri="{63B3BB69-23CF-44E3-9099-C40C66FF867C}">
                  <a14:compatExt spid="_x0000_s188492"/>
                </a:ext>
                <a:ext uri="{FF2B5EF4-FFF2-40B4-BE49-F238E27FC236}">
                  <a16:creationId xmlns:a16="http://schemas.microsoft.com/office/drawing/2014/main" id="{00000000-0008-0000-1600-00004C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493" name="Button 77" hidden="1">
              <a:extLst>
                <a:ext uri="{63B3BB69-23CF-44E3-9099-C40C66FF867C}">
                  <a14:compatExt spid="_x0000_s188493"/>
                </a:ext>
                <a:ext uri="{FF2B5EF4-FFF2-40B4-BE49-F238E27FC236}">
                  <a16:creationId xmlns:a16="http://schemas.microsoft.com/office/drawing/2014/main" id="{00000000-0008-0000-1600-00004D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8494" name="Button 78" hidden="1">
              <a:extLst>
                <a:ext uri="{63B3BB69-23CF-44E3-9099-C40C66FF867C}">
                  <a14:compatExt spid="_x0000_s188494"/>
                </a:ext>
                <a:ext uri="{FF2B5EF4-FFF2-40B4-BE49-F238E27FC236}">
                  <a16:creationId xmlns:a16="http://schemas.microsoft.com/office/drawing/2014/main" id="{00000000-0008-0000-1600-00004E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8495" name="Button 79" hidden="1">
              <a:extLst>
                <a:ext uri="{63B3BB69-23CF-44E3-9099-C40C66FF867C}">
                  <a14:compatExt spid="_x0000_s188495"/>
                </a:ext>
                <a:ext uri="{FF2B5EF4-FFF2-40B4-BE49-F238E27FC236}">
                  <a16:creationId xmlns:a16="http://schemas.microsoft.com/office/drawing/2014/main" id="{00000000-0008-0000-1600-00004F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8496" name="Button 80" hidden="1">
              <a:extLst>
                <a:ext uri="{63B3BB69-23CF-44E3-9099-C40C66FF867C}">
                  <a14:compatExt spid="_x0000_s188496"/>
                </a:ext>
                <a:ext uri="{FF2B5EF4-FFF2-40B4-BE49-F238E27FC236}">
                  <a16:creationId xmlns:a16="http://schemas.microsoft.com/office/drawing/2014/main" id="{00000000-0008-0000-1600-000050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8497" name="Button 81" hidden="1">
              <a:extLst>
                <a:ext uri="{63B3BB69-23CF-44E3-9099-C40C66FF867C}">
                  <a14:compatExt spid="_x0000_s188497"/>
                </a:ext>
                <a:ext uri="{FF2B5EF4-FFF2-40B4-BE49-F238E27FC236}">
                  <a16:creationId xmlns:a16="http://schemas.microsoft.com/office/drawing/2014/main" id="{00000000-0008-0000-1600-000051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8498" name="Button 82" hidden="1">
              <a:extLst>
                <a:ext uri="{63B3BB69-23CF-44E3-9099-C40C66FF867C}">
                  <a14:compatExt spid="_x0000_s188498"/>
                </a:ext>
                <a:ext uri="{FF2B5EF4-FFF2-40B4-BE49-F238E27FC236}">
                  <a16:creationId xmlns:a16="http://schemas.microsoft.com/office/drawing/2014/main" id="{00000000-0008-0000-1600-000052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8499" name="Button 83" hidden="1">
              <a:extLst>
                <a:ext uri="{63B3BB69-23CF-44E3-9099-C40C66FF867C}">
                  <a14:compatExt spid="_x0000_s188499"/>
                </a:ext>
                <a:ext uri="{FF2B5EF4-FFF2-40B4-BE49-F238E27FC236}">
                  <a16:creationId xmlns:a16="http://schemas.microsoft.com/office/drawing/2014/main" id="{00000000-0008-0000-1600-000053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8500" name="Button 84" hidden="1">
              <a:extLst>
                <a:ext uri="{63B3BB69-23CF-44E3-9099-C40C66FF867C}">
                  <a14:compatExt spid="_x0000_s188500"/>
                </a:ext>
                <a:ext uri="{FF2B5EF4-FFF2-40B4-BE49-F238E27FC236}">
                  <a16:creationId xmlns:a16="http://schemas.microsoft.com/office/drawing/2014/main" id="{00000000-0008-0000-1600-000054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8501" name="Button 85" hidden="1">
              <a:extLst>
                <a:ext uri="{63B3BB69-23CF-44E3-9099-C40C66FF867C}">
                  <a14:compatExt spid="_x0000_s188501"/>
                </a:ext>
                <a:ext uri="{FF2B5EF4-FFF2-40B4-BE49-F238E27FC236}">
                  <a16:creationId xmlns:a16="http://schemas.microsoft.com/office/drawing/2014/main" id="{00000000-0008-0000-1600-000055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502" name="Button 86" hidden="1">
              <a:extLst>
                <a:ext uri="{63B3BB69-23CF-44E3-9099-C40C66FF867C}">
                  <a14:compatExt spid="_x0000_s188502"/>
                </a:ext>
                <a:ext uri="{FF2B5EF4-FFF2-40B4-BE49-F238E27FC236}">
                  <a16:creationId xmlns:a16="http://schemas.microsoft.com/office/drawing/2014/main" id="{00000000-0008-0000-1600-000056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503" name="Button 87" hidden="1">
              <a:extLst>
                <a:ext uri="{63B3BB69-23CF-44E3-9099-C40C66FF867C}">
                  <a14:compatExt spid="_x0000_s188503"/>
                </a:ext>
                <a:ext uri="{FF2B5EF4-FFF2-40B4-BE49-F238E27FC236}">
                  <a16:creationId xmlns:a16="http://schemas.microsoft.com/office/drawing/2014/main" id="{00000000-0008-0000-1600-000057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504" name="Button 88" hidden="1">
              <a:extLst>
                <a:ext uri="{63B3BB69-23CF-44E3-9099-C40C66FF867C}">
                  <a14:compatExt spid="_x0000_s188504"/>
                </a:ext>
                <a:ext uri="{FF2B5EF4-FFF2-40B4-BE49-F238E27FC236}">
                  <a16:creationId xmlns:a16="http://schemas.microsoft.com/office/drawing/2014/main" id="{00000000-0008-0000-1600-000058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505" name="Button 89" hidden="1">
              <a:extLst>
                <a:ext uri="{63B3BB69-23CF-44E3-9099-C40C66FF867C}">
                  <a14:compatExt spid="_x0000_s188505"/>
                </a:ext>
                <a:ext uri="{FF2B5EF4-FFF2-40B4-BE49-F238E27FC236}">
                  <a16:creationId xmlns:a16="http://schemas.microsoft.com/office/drawing/2014/main" id="{00000000-0008-0000-1600-000059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506" name="Button 90" hidden="1">
              <a:extLst>
                <a:ext uri="{63B3BB69-23CF-44E3-9099-C40C66FF867C}">
                  <a14:compatExt spid="_x0000_s188506"/>
                </a:ext>
                <a:ext uri="{FF2B5EF4-FFF2-40B4-BE49-F238E27FC236}">
                  <a16:creationId xmlns:a16="http://schemas.microsoft.com/office/drawing/2014/main" id="{00000000-0008-0000-1600-00005A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507" name="Button 91" hidden="1">
              <a:extLst>
                <a:ext uri="{63B3BB69-23CF-44E3-9099-C40C66FF867C}">
                  <a14:compatExt spid="_x0000_s188507"/>
                </a:ext>
                <a:ext uri="{FF2B5EF4-FFF2-40B4-BE49-F238E27FC236}">
                  <a16:creationId xmlns:a16="http://schemas.microsoft.com/office/drawing/2014/main" id="{00000000-0008-0000-1600-00005B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508" name="Button 92" hidden="1">
              <a:extLst>
                <a:ext uri="{63B3BB69-23CF-44E3-9099-C40C66FF867C}">
                  <a14:compatExt spid="_x0000_s188508"/>
                </a:ext>
                <a:ext uri="{FF2B5EF4-FFF2-40B4-BE49-F238E27FC236}">
                  <a16:creationId xmlns:a16="http://schemas.microsoft.com/office/drawing/2014/main" id="{00000000-0008-0000-1600-00005C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509" name="Button 93" hidden="1">
              <a:extLst>
                <a:ext uri="{63B3BB69-23CF-44E3-9099-C40C66FF867C}">
                  <a14:compatExt spid="_x0000_s188509"/>
                </a:ext>
                <a:ext uri="{FF2B5EF4-FFF2-40B4-BE49-F238E27FC236}">
                  <a16:creationId xmlns:a16="http://schemas.microsoft.com/office/drawing/2014/main" id="{00000000-0008-0000-1600-00005D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8510" name="Button 94" hidden="1">
              <a:extLst>
                <a:ext uri="{63B3BB69-23CF-44E3-9099-C40C66FF867C}">
                  <a14:compatExt spid="_x0000_s188510"/>
                </a:ext>
                <a:ext uri="{FF2B5EF4-FFF2-40B4-BE49-F238E27FC236}">
                  <a16:creationId xmlns:a16="http://schemas.microsoft.com/office/drawing/2014/main" id="{00000000-0008-0000-1600-00005E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8511" name="Button 95" hidden="1">
              <a:extLst>
                <a:ext uri="{63B3BB69-23CF-44E3-9099-C40C66FF867C}">
                  <a14:compatExt spid="_x0000_s188511"/>
                </a:ext>
                <a:ext uri="{FF2B5EF4-FFF2-40B4-BE49-F238E27FC236}">
                  <a16:creationId xmlns:a16="http://schemas.microsoft.com/office/drawing/2014/main" id="{00000000-0008-0000-1600-00005F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8512" name="Button 96" hidden="1">
              <a:extLst>
                <a:ext uri="{63B3BB69-23CF-44E3-9099-C40C66FF867C}">
                  <a14:compatExt spid="_x0000_s188512"/>
                </a:ext>
                <a:ext uri="{FF2B5EF4-FFF2-40B4-BE49-F238E27FC236}">
                  <a16:creationId xmlns:a16="http://schemas.microsoft.com/office/drawing/2014/main" id="{00000000-0008-0000-1600-000060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8513" name="Button 97" hidden="1">
              <a:extLst>
                <a:ext uri="{63B3BB69-23CF-44E3-9099-C40C66FF867C}">
                  <a14:compatExt spid="_x0000_s188513"/>
                </a:ext>
                <a:ext uri="{FF2B5EF4-FFF2-40B4-BE49-F238E27FC236}">
                  <a16:creationId xmlns:a16="http://schemas.microsoft.com/office/drawing/2014/main" id="{00000000-0008-0000-1600-000061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514" name="Button 98" hidden="1">
              <a:extLst>
                <a:ext uri="{63B3BB69-23CF-44E3-9099-C40C66FF867C}">
                  <a14:compatExt spid="_x0000_s188514"/>
                </a:ext>
                <a:ext uri="{FF2B5EF4-FFF2-40B4-BE49-F238E27FC236}">
                  <a16:creationId xmlns:a16="http://schemas.microsoft.com/office/drawing/2014/main" id="{00000000-0008-0000-1600-000062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515" name="Button 99" hidden="1">
              <a:extLst>
                <a:ext uri="{63B3BB69-23CF-44E3-9099-C40C66FF867C}">
                  <a14:compatExt spid="_x0000_s188515"/>
                </a:ext>
                <a:ext uri="{FF2B5EF4-FFF2-40B4-BE49-F238E27FC236}">
                  <a16:creationId xmlns:a16="http://schemas.microsoft.com/office/drawing/2014/main" id="{00000000-0008-0000-1600-000063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516" name="Button 100" hidden="1">
              <a:extLst>
                <a:ext uri="{63B3BB69-23CF-44E3-9099-C40C66FF867C}">
                  <a14:compatExt spid="_x0000_s188516"/>
                </a:ext>
                <a:ext uri="{FF2B5EF4-FFF2-40B4-BE49-F238E27FC236}">
                  <a16:creationId xmlns:a16="http://schemas.microsoft.com/office/drawing/2014/main" id="{00000000-0008-0000-1600-000064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517" name="Button 101" hidden="1">
              <a:extLst>
                <a:ext uri="{63B3BB69-23CF-44E3-9099-C40C66FF867C}">
                  <a14:compatExt spid="_x0000_s188517"/>
                </a:ext>
                <a:ext uri="{FF2B5EF4-FFF2-40B4-BE49-F238E27FC236}">
                  <a16:creationId xmlns:a16="http://schemas.microsoft.com/office/drawing/2014/main" id="{00000000-0008-0000-1600-000065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518" name="Button 102" hidden="1">
              <a:extLst>
                <a:ext uri="{63B3BB69-23CF-44E3-9099-C40C66FF867C}">
                  <a14:compatExt spid="_x0000_s188518"/>
                </a:ext>
                <a:ext uri="{FF2B5EF4-FFF2-40B4-BE49-F238E27FC236}">
                  <a16:creationId xmlns:a16="http://schemas.microsoft.com/office/drawing/2014/main" id="{00000000-0008-0000-1600-000066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519" name="Button 103" hidden="1">
              <a:extLst>
                <a:ext uri="{63B3BB69-23CF-44E3-9099-C40C66FF867C}">
                  <a14:compatExt spid="_x0000_s188519"/>
                </a:ext>
                <a:ext uri="{FF2B5EF4-FFF2-40B4-BE49-F238E27FC236}">
                  <a16:creationId xmlns:a16="http://schemas.microsoft.com/office/drawing/2014/main" id="{00000000-0008-0000-1600-000067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520" name="Button 104" hidden="1">
              <a:extLst>
                <a:ext uri="{63B3BB69-23CF-44E3-9099-C40C66FF867C}">
                  <a14:compatExt spid="_x0000_s188520"/>
                </a:ext>
                <a:ext uri="{FF2B5EF4-FFF2-40B4-BE49-F238E27FC236}">
                  <a16:creationId xmlns:a16="http://schemas.microsoft.com/office/drawing/2014/main" id="{00000000-0008-0000-1600-000068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521" name="Button 105" hidden="1">
              <a:extLst>
                <a:ext uri="{63B3BB69-23CF-44E3-9099-C40C66FF867C}">
                  <a14:compatExt spid="_x0000_s188521"/>
                </a:ext>
                <a:ext uri="{FF2B5EF4-FFF2-40B4-BE49-F238E27FC236}">
                  <a16:creationId xmlns:a16="http://schemas.microsoft.com/office/drawing/2014/main" id="{00000000-0008-0000-1600-000069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522" name="Button 106" hidden="1">
              <a:extLst>
                <a:ext uri="{63B3BB69-23CF-44E3-9099-C40C66FF867C}">
                  <a14:compatExt spid="_x0000_s188522"/>
                </a:ext>
                <a:ext uri="{FF2B5EF4-FFF2-40B4-BE49-F238E27FC236}">
                  <a16:creationId xmlns:a16="http://schemas.microsoft.com/office/drawing/2014/main" id="{00000000-0008-0000-1600-00006A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523" name="Button 107" hidden="1">
              <a:extLst>
                <a:ext uri="{63B3BB69-23CF-44E3-9099-C40C66FF867C}">
                  <a14:compatExt spid="_x0000_s188523"/>
                </a:ext>
                <a:ext uri="{FF2B5EF4-FFF2-40B4-BE49-F238E27FC236}">
                  <a16:creationId xmlns:a16="http://schemas.microsoft.com/office/drawing/2014/main" id="{00000000-0008-0000-1600-00006B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524" name="Button 108" hidden="1">
              <a:extLst>
                <a:ext uri="{63B3BB69-23CF-44E3-9099-C40C66FF867C}">
                  <a14:compatExt spid="_x0000_s188524"/>
                </a:ext>
                <a:ext uri="{FF2B5EF4-FFF2-40B4-BE49-F238E27FC236}">
                  <a16:creationId xmlns:a16="http://schemas.microsoft.com/office/drawing/2014/main" id="{00000000-0008-0000-1600-00006C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525" name="Button 109" hidden="1">
              <a:extLst>
                <a:ext uri="{63B3BB69-23CF-44E3-9099-C40C66FF867C}">
                  <a14:compatExt spid="_x0000_s188525"/>
                </a:ext>
                <a:ext uri="{FF2B5EF4-FFF2-40B4-BE49-F238E27FC236}">
                  <a16:creationId xmlns:a16="http://schemas.microsoft.com/office/drawing/2014/main" id="{00000000-0008-0000-1600-00006D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8526" name="Button 110" hidden="1">
              <a:extLst>
                <a:ext uri="{63B3BB69-23CF-44E3-9099-C40C66FF867C}">
                  <a14:compatExt spid="_x0000_s188526"/>
                </a:ext>
                <a:ext uri="{FF2B5EF4-FFF2-40B4-BE49-F238E27FC236}">
                  <a16:creationId xmlns:a16="http://schemas.microsoft.com/office/drawing/2014/main" id="{00000000-0008-0000-1600-00006E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8527" name="Button 111" hidden="1">
              <a:extLst>
                <a:ext uri="{63B3BB69-23CF-44E3-9099-C40C66FF867C}">
                  <a14:compatExt spid="_x0000_s188527"/>
                </a:ext>
                <a:ext uri="{FF2B5EF4-FFF2-40B4-BE49-F238E27FC236}">
                  <a16:creationId xmlns:a16="http://schemas.microsoft.com/office/drawing/2014/main" id="{00000000-0008-0000-1600-00006F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8528" name="Button 112" hidden="1">
              <a:extLst>
                <a:ext uri="{63B3BB69-23CF-44E3-9099-C40C66FF867C}">
                  <a14:compatExt spid="_x0000_s188528"/>
                </a:ext>
                <a:ext uri="{FF2B5EF4-FFF2-40B4-BE49-F238E27FC236}">
                  <a16:creationId xmlns:a16="http://schemas.microsoft.com/office/drawing/2014/main" id="{00000000-0008-0000-1600-000070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8529" name="Button 113" hidden="1">
              <a:extLst>
                <a:ext uri="{63B3BB69-23CF-44E3-9099-C40C66FF867C}">
                  <a14:compatExt spid="_x0000_s188529"/>
                </a:ext>
                <a:ext uri="{FF2B5EF4-FFF2-40B4-BE49-F238E27FC236}">
                  <a16:creationId xmlns:a16="http://schemas.microsoft.com/office/drawing/2014/main" id="{00000000-0008-0000-1600-000071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530" name="Button 114" hidden="1">
              <a:extLst>
                <a:ext uri="{63B3BB69-23CF-44E3-9099-C40C66FF867C}">
                  <a14:compatExt spid="_x0000_s188530"/>
                </a:ext>
                <a:ext uri="{FF2B5EF4-FFF2-40B4-BE49-F238E27FC236}">
                  <a16:creationId xmlns:a16="http://schemas.microsoft.com/office/drawing/2014/main" id="{00000000-0008-0000-1600-000072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531" name="Button 115" hidden="1">
              <a:extLst>
                <a:ext uri="{63B3BB69-23CF-44E3-9099-C40C66FF867C}">
                  <a14:compatExt spid="_x0000_s188531"/>
                </a:ext>
                <a:ext uri="{FF2B5EF4-FFF2-40B4-BE49-F238E27FC236}">
                  <a16:creationId xmlns:a16="http://schemas.microsoft.com/office/drawing/2014/main" id="{00000000-0008-0000-1600-000073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532" name="Button 116" hidden="1">
              <a:extLst>
                <a:ext uri="{63B3BB69-23CF-44E3-9099-C40C66FF867C}">
                  <a14:compatExt spid="_x0000_s188532"/>
                </a:ext>
                <a:ext uri="{FF2B5EF4-FFF2-40B4-BE49-F238E27FC236}">
                  <a16:creationId xmlns:a16="http://schemas.microsoft.com/office/drawing/2014/main" id="{00000000-0008-0000-1600-000074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533" name="Button 117" hidden="1">
              <a:extLst>
                <a:ext uri="{63B3BB69-23CF-44E3-9099-C40C66FF867C}">
                  <a14:compatExt spid="_x0000_s188533"/>
                </a:ext>
                <a:ext uri="{FF2B5EF4-FFF2-40B4-BE49-F238E27FC236}">
                  <a16:creationId xmlns:a16="http://schemas.microsoft.com/office/drawing/2014/main" id="{00000000-0008-0000-1600-000075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534" name="Button 118" hidden="1">
              <a:extLst>
                <a:ext uri="{63B3BB69-23CF-44E3-9099-C40C66FF867C}">
                  <a14:compatExt spid="_x0000_s188534"/>
                </a:ext>
                <a:ext uri="{FF2B5EF4-FFF2-40B4-BE49-F238E27FC236}">
                  <a16:creationId xmlns:a16="http://schemas.microsoft.com/office/drawing/2014/main" id="{00000000-0008-0000-1600-000076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535" name="Button 119" hidden="1">
              <a:extLst>
                <a:ext uri="{63B3BB69-23CF-44E3-9099-C40C66FF867C}">
                  <a14:compatExt spid="_x0000_s188535"/>
                </a:ext>
                <a:ext uri="{FF2B5EF4-FFF2-40B4-BE49-F238E27FC236}">
                  <a16:creationId xmlns:a16="http://schemas.microsoft.com/office/drawing/2014/main" id="{00000000-0008-0000-1600-000077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536" name="Button 120" hidden="1">
              <a:extLst>
                <a:ext uri="{63B3BB69-23CF-44E3-9099-C40C66FF867C}">
                  <a14:compatExt spid="_x0000_s188536"/>
                </a:ext>
                <a:ext uri="{FF2B5EF4-FFF2-40B4-BE49-F238E27FC236}">
                  <a16:creationId xmlns:a16="http://schemas.microsoft.com/office/drawing/2014/main" id="{00000000-0008-0000-1600-000078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537" name="Button 121" hidden="1">
              <a:extLst>
                <a:ext uri="{63B3BB69-23CF-44E3-9099-C40C66FF867C}">
                  <a14:compatExt spid="_x0000_s188537"/>
                </a:ext>
                <a:ext uri="{FF2B5EF4-FFF2-40B4-BE49-F238E27FC236}">
                  <a16:creationId xmlns:a16="http://schemas.microsoft.com/office/drawing/2014/main" id="{00000000-0008-0000-1600-000079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8538" name="Button 122" hidden="1">
              <a:extLst>
                <a:ext uri="{63B3BB69-23CF-44E3-9099-C40C66FF867C}">
                  <a14:compatExt spid="_x0000_s188538"/>
                </a:ext>
                <a:ext uri="{FF2B5EF4-FFF2-40B4-BE49-F238E27FC236}">
                  <a16:creationId xmlns:a16="http://schemas.microsoft.com/office/drawing/2014/main" id="{00000000-0008-0000-1600-00007A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8539" name="Button 123" hidden="1">
              <a:extLst>
                <a:ext uri="{63B3BB69-23CF-44E3-9099-C40C66FF867C}">
                  <a14:compatExt spid="_x0000_s188539"/>
                </a:ext>
                <a:ext uri="{FF2B5EF4-FFF2-40B4-BE49-F238E27FC236}">
                  <a16:creationId xmlns:a16="http://schemas.microsoft.com/office/drawing/2014/main" id="{00000000-0008-0000-1600-00007B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8540" name="Button 124" hidden="1">
              <a:extLst>
                <a:ext uri="{63B3BB69-23CF-44E3-9099-C40C66FF867C}">
                  <a14:compatExt spid="_x0000_s188540"/>
                </a:ext>
                <a:ext uri="{FF2B5EF4-FFF2-40B4-BE49-F238E27FC236}">
                  <a16:creationId xmlns:a16="http://schemas.microsoft.com/office/drawing/2014/main" id="{00000000-0008-0000-1600-00007C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8541" name="Button 125" hidden="1">
              <a:extLst>
                <a:ext uri="{63B3BB69-23CF-44E3-9099-C40C66FF867C}">
                  <a14:compatExt spid="_x0000_s188541"/>
                </a:ext>
                <a:ext uri="{FF2B5EF4-FFF2-40B4-BE49-F238E27FC236}">
                  <a16:creationId xmlns:a16="http://schemas.microsoft.com/office/drawing/2014/main" id="{00000000-0008-0000-1600-00007D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542" name="Button 126" hidden="1">
              <a:extLst>
                <a:ext uri="{63B3BB69-23CF-44E3-9099-C40C66FF867C}">
                  <a14:compatExt spid="_x0000_s188542"/>
                </a:ext>
                <a:ext uri="{FF2B5EF4-FFF2-40B4-BE49-F238E27FC236}">
                  <a16:creationId xmlns:a16="http://schemas.microsoft.com/office/drawing/2014/main" id="{00000000-0008-0000-1600-00007E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543" name="Button 127" hidden="1">
              <a:extLst>
                <a:ext uri="{63B3BB69-23CF-44E3-9099-C40C66FF867C}">
                  <a14:compatExt spid="_x0000_s188543"/>
                </a:ext>
                <a:ext uri="{FF2B5EF4-FFF2-40B4-BE49-F238E27FC236}">
                  <a16:creationId xmlns:a16="http://schemas.microsoft.com/office/drawing/2014/main" id="{00000000-0008-0000-1600-00007F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544" name="Button 128" hidden="1">
              <a:extLst>
                <a:ext uri="{63B3BB69-23CF-44E3-9099-C40C66FF867C}">
                  <a14:compatExt spid="_x0000_s188544"/>
                </a:ext>
                <a:ext uri="{FF2B5EF4-FFF2-40B4-BE49-F238E27FC236}">
                  <a16:creationId xmlns:a16="http://schemas.microsoft.com/office/drawing/2014/main" id="{00000000-0008-0000-1600-000080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545" name="Button 129" hidden="1">
              <a:extLst>
                <a:ext uri="{63B3BB69-23CF-44E3-9099-C40C66FF867C}">
                  <a14:compatExt spid="_x0000_s188545"/>
                </a:ext>
                <a:ext uri="{FF2B5EF4-FFF2-40B4-BE49-F238E27FC236}">
                  <a16:creationId xmlns:a16="http://schemas.microsoft.com/office/drawing/2014/main" id="{00000000-0008-0000-1600-000081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188546" name="Button 130" hidden="1">
              <a:extLst>
                <a:ext uri="{63B3BB69-23CF-44E3-9099-C40C66FF867C}">
                  <a14:compatExt spid="_x0000_s188546"/>
                </a:ext>
                <a:ext uri="{FF2B5EF4-FFF2-40B4-BE49-F238E27FC236}">
                  <a16:creationId xmlns:a16="http://schemas.microsoft.com/office/drawing/2014/main" id="{00000000-0008-0000-1600-000082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8547" name="Button 131" hidden="1">
              <a:extLst>
                <a:ext uri="{63B3BB69-23CF-44E3-9099-C40C66FF867C}">
                  <a14:compatExt spid="_x0000_s188547"/>
                </a:ext>
                <a:ext uri="{FF2B5EF4-FFF2-40B4-BE49-F238E27FC236}">
                  <a16:creationId xmlns:a16="http://schemas.microsoft.com/office/drawing/2014/main" id="{00000000-0008-0000-1600-000083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8548" name="Button 132" hidden="1">
              <a:extLst>
                <a:ext uri="{63B3BB69-23CF-44E3-9099-C40C66FF867C}">
                  <a14:compatExt spid="_x0000_s188548"/>
                </a:ext>
                <a:ext uri="{FF2B5EF4-FFF2-40B4-BE49-F238E27FC236}">
                  <a16:creationId xmlns:a16="http://schemas.microsoft.com/office/drawing/2014/main" id="{00000000-0008-0000-1600-000084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8549" name="Button 133" hidden="1">
              <a:extLst>
                <a:ext uri="{63B3BB69-23CF-44E3-9099-C40C66FF867C}">
                  <a14:compatExt spid="_x0000_s188549"/>
                </a:ext>
                <a:ext uri="{FF2B5EF4-FFF2-40B4-BE49-F238E27FC236}">
                  <a16:creationId xmlns:a16="http://schemas.microsoft.com/office/drawing/2014/main" id="{00000000-0008-0000-1600-000085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8550" name="Button 134" hidden="1">
              <a:extLst>
                <a:ext uri="{63B3BB69-23CF-44E3-9099-C40C66FF867C}">
                  <a14:compatExt spid="_x0000_s188550"/>
                </a:ext>
                <a:ext uri="{FF2B5EF4-FFF2-40B4-BE49-F238E27FC236}">
                  <a16:creationId xmlns:a16="http://schemas.microsoft.com/office/drawing/2014/main" id="{00000000-0008-0000-1600-000086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188551" name="Button 135" hidden="1">
              <a:extLst>
                <a:ext uri="{63B3BB69-23CF-44E3-9099-C40C66FF867C}">
                  <a14:compatExt spid="_x0000_s188551"/>
                </a:ext>
                <a:ext uri="{FF2B5EF4-FFF2-40B4-BE49-F238E27FC236}">
                  <a16:creationId xmlns:a16="http://schemas.microsoft.com/office/drawing/2014/main" id="{00000000-0008-0000-1600-000087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552" name="Button 136" hidden="1">
              <a:extLst>
                <a:ext uri="{63B3BB69-23CF-44E3-9099-C40C66FF867C}">
                  <a14:compatExt spid="_x0000_s188552"/>
                </a:ext>
                <a:ext uri="{FF2B5EF4-FFF2-40B4-BE49-F238E27FC236}">
                  <a16:creationId xmlns:a16="http://schemas.microsoft.com/office/drawing/2014/main" id="{00000000-0008-0000-1600-000088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553" name="Button 137" hidden="1">
              <a:extLst>
                <a:ext uri="{63B3BB69-23CF-44E3-9099-C40C66FF867C}">
                  <a14:compatExt spid="_x0000_s188553"/>
                </a:ext>
                <a:ext uri="{FF2B5EF4-FFF2-40B4-BE49-F238E27FC236}">
                  <a16:creationId xmlns:a16="http://schemas.microsoft.com/office/drawing/2014/main" id="{00000000-0008-0000-1600-000089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554" name="Button 138" hidden="1">
              <a:extLst>
                <a:ext uri="{63B3BB69-23CF-44E3-9099-C40C66FF867C}">
                  <a14:compatExt spid="_x0000_s188554"/>
                </a:ext>
                <a:ext uri="{FF2B5EF4-FFF2-40B4-BE49-F238E27FC236}">
                  <a16:creationId xmlns:a16="http://schemas.microsoft.com/office/drawing/2014/main" id="{00000000-0008-0000-1600-00008A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555" name="Button 139" hidden="1">
              <a:extLst>
                <a:ext uri="{63B3BB69-23CF-44E3-9099-C40C66FF867C}">
                  <a14:compatExt spid="_x0000_s188555"/>
                </a:ext>
                <a:ext uri="{FF2B5EF4-FFF2-40B4-BE49-F238E27FC236}">
                  <a16:creationId xmlns:a16="http://schemas.microsoft.com/office/drawing/2014/main" id="{00000000-0008-0000-1600-00008B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556" name="Button 140" hidden="1">
              <a:extLst>
                <a:ext uri="{63B3BB69-23CF-44E3-9099-C40C66FF867C}">
                  <a14:compatExt spid="_x0000_s188556"/>
                </a:ext>
                <a:ext uri="{FF2B5EF4-FFF2-40B4-BE49-F238E27FC236}">
                  <a16:creationId xmlns:a16="http://schemas.microsoft.com/office/drawing/2014/main" id="{00000000-0008-0000-1600-00008C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557" name="Button 141" hidden="1">
              <a:extLst>
                <a:ext uri="{63B3BB69-23CF-44E3-9099-C40C66FF867C}">
                  <a14:compatExt spid="_x0000_s188557"/>
                </a:ext>
                <a:ext uri="{FF2B5EF4-FFF2-40B4-BE49-F238E27FC236}">
                  <a16:creationId xmlns:a16="http://schemas.microsoft.com/office/drawing/2014/main" id="{00000000-0008-0000-1600-00008D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558" name="Button 142" hidden="1">
              <a:extLst>
                <a:ext uri="{63B3BB69-23CF-44E3-9099-C40C66FF867C}">
                  <a14:compatExt spid="_x0000_s188558"/>
                </a:ext>
                <a:ext uri="{FF2B5EF4-FFF2-40B4-BE49-F238E27FC236}">
                  <a16:creationId xmlns:a16="http://schemas.microsoft.com/office/drawing/2014/main" id="{00000000-0008-0000-1600-00008E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559" name="Button 143" hidden="1">
              <a:extLst>
                <a:ext uri="{63B3BB69-23CF-44E3-9099-C40C66FF867C}">
                  <a14:compatExt spid="_x0000_s188559"/>
                </a:ext>
                <a:ext uri="{FF2B5EF4-FFF2-40B4-BE49-F238E27FC236}">
                  <a16:creationId xmlns:a16="http://schemas.microsoft.com/office/drawing/2014/main" id="{00000000-0008-0000-1600-00008F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8560" name="Button 144" hidden="1">
              <a:extLst>
                <a:ext uri="{63B3BB69-23CF-44E3-9099-C40C66FF867C}">
                  <a14:compatExt spid="_x0000_s188560"/>
                </a:ext>
                <a:ext uri="{FF2B5EF4-FFF2-40B4-BE49-F238E27FC236}">
                  <a16:creationId xmlns:a16="http://schemas.microsoft.com/office/drawing/2014/main" id="{00000000-0008-0000-1600-000090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8561" name="Button 145" hidden="1">
              <a:extLst>
                <a:ext uri="{63B3BB69-23CF-44E3-9099-C40C66FF867C}">
                  <a14:compatExt spid="_x0000_s188561"/>
                </a:ext>
                <a:ext uri="{FF2B5EF4-FFF2-40B4-BE49-F238E27FC236}">
                  <a16:creationId xmlns:a16="http://schemas.microsoft.com/office/drawing/2014/main" id="{00000000-0008-0000-1600-000091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8562" name="Button 146" hidden="1">
              <a:extLst>
                <a:ext uri="{63B3BB69-23CF-44E3-9099-C40C66FF867C}">
                  <a14:compatExt spid="_x0000_s188562"/>
                </a:ext>
                <a:ext uri="{FF2B5EF4-FFF2-40B4-BE49-F238E27FC236}">
                  <a16:creationId xmlns:a16="http://schemas.microsoft.com/office/drawing/2014/main" id="{00000000-0008-0000-1600-000092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8563" name="Button 147" hidden="1">
              <a:extLst>
                <a:ext uri="{63B3BB69-23CF-44E3-9099-C40C66FF867C}">
                  <a14:compatExt spid="_x0000_s188563"/>
                </a:ext>
                <a:ext uri="{FF2B5EF4-FFF2-40B4-BE49-F238E27FC236}">
                  <a16:creationId xmlns:a16="http://schemas.microsoft.com/office/drawing/2014/main" id="{00000000-0008-0000-1600-000093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8564" name="Button 148" hidden="1">
              <a:extLst>
                <a:ext uri="{63B3BB69-23CF-44E3-9099-C40C66FF867C}">
                  <a14:compatExt spid="_x0000_s188564"/>
                </a:ext>
                <a:ext uri="{FF2B5EF4-FFF2-40B4-BE49-F238E27FC236}">
                  <a16:creationId xmlns:a16="http://schemas.microsoft.com/office/drawing/2014/main" id="{00000000-0008-0000-1600-000094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8565" name="Button 149" hidden="1">
              <a:extLst>
                <a:ext uri="{63B3BB69-23CF-44E3-9099-C40C66FF867C}">
                  <a14:compatExt spid="_x0000_s188565"/>
                </a:ext>
                <a:ext uri="{FF2B5EF4-FFF2-40B4-BE49-F238E27FC236}">
                  <a16:creationId xmlns:a16="http://schemas.microsoft.com/office/drawing/2014/main" id="{00000000-0008-0000-1600-000095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8566" name="Button 150" hidden="1">
              <a:extLst>
                <a:ext uri="{63B3BB69-23CF-44E3-9099-C40C66FF867C}">
                  <a14:compatExt spid="_x0000_s188566"/>
                </a:ext>
                <a:ext uri="{FF2B5EF4-FFF2-40B4-BE49-F238E27FC236}">
                  <a16:creationId xmlns:a16="http://schemas.microsoft.com/office/drawing/2014/main" id="{00000000-0008-0000-1600-000096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8567" name="Button 151" hidden="1">
              <a:extLst>
                <a:ext uri="{63B3BB69-23CF-44E3-9099-C40C66FF867C}">
                  <a14:compatExt spid="_x0000_s188567"/>
                </a:ext>
                <a:ext uri="{FF2B5EF4-FFF2-40B4-BE49-F238E27FC236}">
                  <a16:creationId xmlns:a16="http://schemas.microsoft.com/office/drawing/2014/main" id="{00000000-0008-0000-1600-000097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568" name="Button 152" hidden="1">
              <a:extLst>
                <a:ext uri="{63B3BB69-23CF-44E3-9099-C40C66FF867C}">
                  <a14:compatExt spid="_x0000_s188568"/>
                </a:ext>
                <a:ext uri="{FF2B5EF4-FFF2-40B4-BE49-F238E27FC236}">
                  <a16:creationId xmlns:a16="http://schemas.microsoft.com/office/drawing/2014/main" id="{00000000-0008-0000-1600-000098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569" name="Button 153" hidden="1">
              <a:extLst>
                <a:ext uri="{63B3BB69-23CF-44E3-9099-C40C66FF867C}">
                  <a14:compatExt spid="_x0000_s188569"/>
                </a:ext>
                <a:ext uri="{FF2B5EF4-FFF2-40B4-BE49-F238E27FC236}">
                  <a16:creationId xmlns:a16="http://schemas.microsoft.com/office/drawing/2014/main" id="{00000000-0008-0000-1600-000099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570" name="Button 154" hidden="1">
              <a:extLst>
                <a:ext uri="{63B3BB69-23CF-44E3-9099-C40C66FF867C}">
                  <a14:compatExt spid="_x0000_s188570"/>
                </a:ext>
                <a:ext uri="{FF2B5EF4-FFF2-40B4-BE49-F238E27FC236}">
                  <a16:creationId xmlns:a16="http://schemas.microsoft.com/office/drawing/2014/main" id="{00000000-0008-0000-1600-00009A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571" name="Button 155" hidden="1">
              <a:extLst>
                <a:ext uri="{63B3BB69-23CF-44E3-9099-C40C66FF867C}">
                  <a14:compatExt spid="_x0000_s188571"/>
                </a:ext>
                <a:ext uri="{FF2B5EF4-FFF2-40B4-BE49-F238E27FC236}">
                  <a16:creationId xmlns:a16="http://schemas.microsoft.com/office/drawing/2014/main" id="{00000000-0008-0000-1600-00009B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572" name="Button 156" hidden="1">
              <a:extLst>
                <a:ext uri="{63B3BB69-23CF-44E3-9099-C40C66FF867C}">
                  <a14:compatExt spid="_x0000_s188572"/>
                </a:ext>
                <a:ext uri="{FF2B5EF4-FFF2-40B4-BE49-F238E27FC236}">
                  <a16:creationId xmlns:a16="http://schemas.microsoft.com/office/drawing/2014/main" id="{00000000-0008-0000-1600-00009C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573" name="Button 157" hidden="1">
              <a:extLst>
                <a:ext uri="{63B3BB69-23CF-44E3-9099-C40C66FF867C}">
                  <a14:compatExt spid="_x0000_s188573"/>
                </a:ext>
                <a:ext uri="{FF2B5EF4-FFF2-40B4-BE49-F238E27FC236}">
                  <a16:creationId xmlns:a16="http://schemas.microsoft.com/office/drawing/2014/main" id="{00000000-0008-0000-1600-00009D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574" name="Button 158" hidden="1">
              <a:extLst>
                <a:ext uri="{63B3BB69-23CF-44E3-9099-C40C66FF867C}">
                  <a14:compatExt spid="_x0000_s188574"/>
                </a:ext>
                <a:ext uri="{FF2B5EF4-FFF2-40B4-BE49-F238E27FC236}">
                  <a16:creationId xmlns:a16="http://schemas.microsoft.com/office/drawing/2014/main" id="{00000000-0008-0000-1600-00009E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575" name="Button 159" hidden="1">
              <a:extLst>
                <a:ext uri="{63B3BB69-23CF-44E3-9099-C40C66FF867C}">
                  <a14:compatExt spid="_x0000_s188575"/>
                </a:ext>
                <a:ext uri="{FF2B5EF4-FFF2-40B4-BE49-F238E27FC236}">
                  <a16:creationId xmlns:a16="http://schemas.microsoft.com/office/drawing/2014/main" id="{00000000-0008-0000-1600-00009F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8576" name="Button 160" hidden="1">
              <a:extLst>
                <a:ext uri="{63B3BB69-23CF-44E3-9099-C40C66FF867C}">
                  <a14:compatExt spid="_x0000_s188576"/>
                </a:ext>
                <a:ext uri="{FF2B5EF4-FFF2-40B4-BE49-F238E27FC236}">
                  <a16:creationId xmlns:a16="http://schemas.microsoft.com/office/drawing/2014/main" id="{00000000-0008-0000-1600-0000A0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8577" name="Button 161" hidden="1">
              <a:extLst>
                <a:ext uri="{63B3BB69-23CF-44E3-9099-C40C66FF867C}">
                  <a14:compatExt spid="_x0000_s188577"/>
                </a:ext>
                <a:ext uri="{FF2B5EF4-FFF2-40B4-BE49-F238E27FC236}">
                  <a16:creationId xmlns:a16="http://schemas.microsoft.com/office/drawing/2014/main" id="{00000000-0008-0000-1600-0000A1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8578" name="Button 162" hidden="1">
              <a:extLst>
                <a:ext uri="{63B3BB69-23CF-44E3-9099-C40C66FF867C}">
                  <a14:compatExt spid="_x0000_s188578"/>
                </a:ext>
                <a:ext uri="{FF2B5EF4-FFF2-40B4-BE49-F238E27FC236}">
                  <a16:creationId xmlns:a16="http://schemas.microsoft.com/office/drawing/2014/main" id="{00000000-0008-0000-1600-0000A2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8579" name="Button 163" hidden="1">
              <a:extLst>
                <a:ext uri="{63B3BB69-23CF-44E3-9099-C40C66FF867C}">
                  <a14:compatExt spid="_x0000_s188579"/>
                </a:ext>
                <a:ext uri="{FF2B5EF4-FFF2-40B4-BE49-F238E27FC236}">
                  <a16:creationId xmlns:a16="http://schemas.microsoft.com/office/drawing/2014/main" id="{00000000-0008-0000-1600-0000A3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580" name="Button 164" hidden="1">
              <a:extLst>
                <a:ext uri="{63B3BB69-23CF-44E3-9099-C40C66FF867C}">
                  <a14:compatExt spid="_x0000_s188580"/>
                </a:ext>
                <a:ext uri="{FF2B5EF4-FFF2-40B4-BE49-F238E27FC236}">
                  <a16:creationId xmlns:a16="http://schemas.microsoft.com/office/drawing/2014/main" id="{00000000-0008-0000-1600-0000A4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581" name="Button 165" hidden="1">
              <a:extLst>
                <a:ext uri="{63B3BB69-23CF-44E3-9099-C40C66FF867C}">
                  <a14:compatExt spid="_x0000_s188581"/>
                </a:ext>
                <a:ext uri="{FF2B5EF4-FFF2-40B4-BE49-F238E27FC236}">
                  <a16:creationId xmlns:a16="http://schemas.microsoft.com/office/drawing/2014/main" id="{00000000-0008-0000-1600-0000A5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582" name="Button 166" hidden="1">
              <a:extLst>
                <a:ext uri="{63B3BB69-23CF-44E3-9099-C40C66FF867C}">
                  <a14:compatExt spid="_x0000_s188582"/>
                </a:ext>
                <a:ext uri="{FF2B5EF4-FFF2-40B4-BE49-F238E27FC236}">
                  <a16:creationId xmlns:a16="http://schemas.microsoft.com/office/drawing/2014/main" id="{00000000-0008-0000-1600-0000A6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583" name="Button 167" hidden="1">
              <a:extLst>
                <a:ext uri="{63B3BB69-23CF-44E3-9099-C40C66FF867C}">
                  <a14:compatExt spid="_x0000_s188583"/>
                </a:ext>
                <a:ext uri="{FF2B5EF4-FFF2-40B4-BE49-F238E27FC236}">
                  <a16:creationId xmlns:a16="http://schemas.microsoft.com/office/drawing/2014/main" id="{00000000-0008-0000-1600-0000A7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584" name="Button 168" hidden="1">
              <a:extLst>
                <a:ext uri="{63B3BB69-23CF-44E3-9099-C40C66FF867C}">
                  <a14:compatExt spid="_x0000_s188584"/>
                </a:ext>
                <a:ext uri="{FF2B5EF4-FFF2-40B4-BE49-F238E27FC236}">
                  <a16:creationId xmlns:a16="http://schemas.microsoft.com/office/drawing/2014/main" id="{00000000-0008-0000-1600-0000A8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585" name="Button 169" hidden="1">
              <a:extLst>
                <a:ext uri="{63B3BB69-23CF-44E3-9099-C40C66FF867C}">
                  <a14:compatExt spid="_x0000_s188585"/>
                </a:ext>
                <a:ext uri="{FF2B5EF4-FFF2-40B4-BE49-F238E27FC236}">
                  <a16:creationId xmlns:a16="http://schemas.microsoft.com/office/drawing/2014/main" id="{00000000-0008-0000-1600-0000A9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586" name="Button 170" hidden="1">
              <a:extLst>
                <a:ext uri="{63B3BB69-23CF-44E3-9099-C40C66FF867C}">
                  <a14:compatExt spid="_x0000_s188586"/>
                </a:ext>
                <a:ext uri="{FF2B5EF4-FFF2-40B4-BE49-F238E27FC236}">
                  <a16:creationId xmlns:a16="http://schemas.microsoft.com/office/drawing/2014/main" id="{00000000-0008-0000-1600-0000AA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587" name="Button 171" hidden="1">
              <a:extLst>
                <a:ext uri="{63B3BB69-23CF-44E3-9099-C40C66FF867C}">
                  <a14:compatExt spid="_x0000_s188587"/>
                </a:ext>
                <a:ext uri="{FF2B5EF4-FFF2-40B4-BE49-F238E27FC236}">
                  <a16:creationId xmlns:a16="http://schemas.microsoft.com/office/drawing/2014/main" id="{00000000-0008-0000-1600-0000AB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588" name="Button 172" hidden="1">
              <a:extLst>
                <a:ext uri="{63B3BB69-23CF-44E3-9099-C40C66FF867C}">
                  <a14:compatExt spid="_x0000_s188588"/>
                </a:ext>
                <a:ext uri="{FF2B5EF4-FFF2-40B4-BE49-F238E27FC236}">
                  <a16:creationId xmlns:a16="http://schemas.microsoft.com/office/drawing/2014/main" id="{00000000-0008-0000-1600-0000AC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589" name="Button 173" hidden="1">
              <a:extLst>
                <a:ext uri="{63B3BB69-23CF-44E3-9099-C40C66FF867C}">
                  <a14:compatExt spid="_x0000_s188589"/>
                </a:ext>
                <a:ext uri="{FF2B5EF4-FFF2-40B4-BE49-F238E27FC236}">
                  <a16:creationId xmlns:a16="http://schemas.microsoft.com/office/drawing/2014/main" id="{00000000-0008-0000-1600-0000AD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590" name="Button 174" hidden="1">
              <a:extLst>
                <a:ext uri="{63B3BB69-23CF-44E3-9099-C40C66FF867C}">
                  <a14:compatExt spid="_x0000_s188590"/>
                </a:ext>
                <a:ext uri="{FF2B5EF4-FFF2-40B4-BE49-F238E27FC236}">
                  <a16:creationId xmlns:a16="http://schemas.microsoft.com/office/drawing/2014/main" id="{00000000-0008-0000-1600-0000AE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591" name="Button 175" hidden="1">
              <a:extLst>
                <a:ext uri="{63B3BB69-23CF-44E3-9099-C40C66FF867C}">
                  <a14:compatExt spid="_x0000_s188591"/>
                </a:ext>
                <a:ext uri="{FF2B5EF4-FFF2-40B4-BE49-F238E27FC236}">
                  <a16:creationId xmlns:a16="http://schemas.microsoft.com/office/drawing/2014/main" id="{00000000-0008-0000-1600-0000AF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8592" name="Button 176" hidden="1">
              <a:extLst>
                <a:ext uri="{63B3BB69-23CF-44E3-9099-C40C66FF867C}">
                  <a14:compatExt spid="_x0000_s188592"/>
                </a:ext>
                <a:ext uri="{FF2B5EF4-FFF2-40B4-BE49-F238E27FC236}">
                  <a16:creationId xmlns:a16="http://schemas.microsoft.com/office/drawing/2014/main" id="{00000000-0008-0000-1600-0000B0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8593" name="Button 177" hidden="1">
              <a:extLst>
                <a:ext uri="{63B3BB69-23CF-44E3-9099-C40C66FF867C}">
                  <a14:compatExt spid="_x0000_s188593"/>
                </a:ext>
                <a:ext uri="{FF2B5EF4-FFF2-40B4-BE49-F238E27FC236}">
                  <a16:creationId xmlns:a16="http://schemas.microsoft.com/office/drawing/2014/main" id="{00000000-0008-0000-1600-0000B1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8594" name="Button 178" hidden="1">
              <a:extLst>
                <a:ext uri="{63B3BB69-23CF-44E3-9099-C40C66FF867C}">
                  <a14:compatExt spid="_x0000_s188594"/>
                </a:ext>
                <a:ext uri="{FF2B5EF4-FFF2-40B4-BE49-F238E27FC236}">
                  <a16:creationId xmlns:a16="http://schemas.microsoft.com/office/drawing/2014/main" id="{00000000-0008-0000-1600-0000B2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8595" name="Button 179" hidden="1">
              <a:extLst>
                <a:ext uri="{63B3BB69-23CF-44E3-9099-C40C66FF867C}">
                  <a14:compatExt spid="_x0000_s188595"/>
                </a:ext>
                <a:ext uri="{FF2B5EF4-FFF2-40B4-BE49-F238E27FC236}">
                  <a16:creationId xmlns:a16="http://schemas.microsoft.com/office/drawing/2014/main" id="{00000000-0008-0000-1600-0000B3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596" name="Button 180" hidden="1">
              <a:extLst>
                <a:ext uri="{63B3BB69-23CF-44E3-9099-C40C66FF867C}">
                  <a14:compatExt spid="_x0000_s188596"/>
                </a:ext>
                <a:ext uri="{FF2B5EF4-FFF2-40B4-BE49-F238E27FC236}">
                  <a16:creationId xmlns:a16="http://schemas.microsoft.com/office/drawing/2014/main" id="{00000000-0008-0000-1600-0000B4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597" name="Button 181" hidden="1">
              <a:extLst>
                <a:ext uri="{63B3BB69-23CF-44E3-9099-C40C66FF867C}">
                  <a14:compatExt spid="_x0000_s188597"/>
                </a:ext>
                <a:ext uri="{FF2B5EF4-FFF2-40B4-BE49-F238E27FC236}">
                  <a16:creationId xmlns:a16="http://schemas.microsoft.com/office/drawing/2014/main" id="{00000000-0008-0000-1600-0000B5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598" name="Button 182" hidden="1">
              <a:extLst>
                <a:ext uri="{63B3BB69-23CF-44E3-9099-C40C66FF867C}">
                  <a14:compatExt spid="_x0000_s188598"/>
                </a:ext>
                <a:ext uri="{FF2B5EF4-FFF2-40B4-BE49-F238E27FC236}">
                  <a16:creationId xmlns:a16="http://schemas.microsoft.com/office/drawing/2014/main" id="{00000000-0008-0000-1600-0000B6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599" name="Button 183" hidden="1">
              <a:extLst>
                <a:ext uri="{63B3BB69-23CF-44E3-9099-C40C66FF867C}">
                  <a14:compatExt spid="_x0000_s188599"/>
                </a:ext>
                <a:ext uri="{FF2B5EF4-FFF2-40B4-BE49-F238E27FC236}">
                  <a16:creationId xmlns:a16="http://schemas.microsoft.com/office/drawing/2014/main" id="{00000000-0008-0000-1600-0000B7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600" name="Button 184" hidden="1">
              <a:extLst>
                <a:ext uri="{63B3BB69-23CF-44E3-9099-C40C66FF867C}">
                  <a14:compatExt spid="_x0000_s188600"/>
                </a:ext>
                <a:ext uri="{FF2B5EF4-FFF2-40B4-BE49-F238E27FC236}">
                  <a16:creationId xmlns:a16="http://schemas.microsoft.com/office/drawing/2014/main" id="{00000000-0008-0000-1600-0000B8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601" name="Button 185" hidden="1">
              <a:extLst>
                <a:ext uri="{63B3BB69-23CF-44E3-9099-C40C66FF867C}">
                  <a14:compatExt spid="_x0000_s188601"/>
                </a:ext>
                <a:ext uri="{FF2B5EF4-FFF2-40B4-BE49-F238E27FC236}">
                  <a16:creationId xmlns:a16="http://schemas.microsoft.com/office/drawing/2014/main" id="{00000000-0008-0000-1600-0000B9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602" name="Button 186" hidden="1">
              <a:extLst>
                <a:ext uri="{63B3BB69-23CF-44E3-9099-C40C66FF867C}">
                  <a14:compatExt spid="_x0000_s188602"/>
                </a:ext>
                <a:ext uri="{FF2B5EF4-FFF2-40B4-BE49-F238E27FC236}">
                  <a16:creationId xmlns:a16="http://schemas.microsoft.com/office/drawing/2014/main" id="{00000000-0008-0000-1600-0000BA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603" name="Button 187" hidden="1">
              <a:extLst>
                <a:ext uri="{63B3BB69-23CF-44E3-9099-C40C66FF867C}">
                  <a14:compatExt spid="_x0000_s188603"/>
                </a:ext>
                <a:ext uri="{FF2B5EF4-FFF2-40B4-BE49-F238E27FC236}">
                  <a16:creationId xmlns:a16="http://schemas.microsoft.com/office/drawing/2014/main" id="{00000000-0008-0000-1600-0000BB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8604" name="Button 188" hidden="1">
              <a:extLst>
                <a:ext uri="{63B3BB69-23CF-44E3-9099-C40C66FF867C}">
                  <a14:compatExt spid="_x0000_s188604"/>
                </a:ext>
                <a:ext uri="{FF2B5EF4-FFF2-40B4-BE49-F238E27FC236}">
                  <a16:creationId xmlns:a16="http://schemas.microsoft.com/office/drawing/2014/main" id="{00000000-0008-0000-1600-0000BC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8605" name="Button 189" hidden="1">
              <a:extLst>
                <a:ext uri="{63B3BB69-23CF-44E3-9099-C40C66FF867C}">
                  <a14:compatExt spid="_x0000_s188605"/>
                </a:ext>
                <a:ext uri="{FF2B5EF4-FFF2-40B4-BE49-F238E27FC236}">
                  <a16:creationId xmlns:a16="http://schemas.microsoft.com/office/drawing/2014/main" id="{00000000-0008-0000-1600-0000BD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8606" name="Button 190" hidden="1">
              <a:extLst>
                <a:ext uri="{63B3BB69-23CF-44E3-9099-C40C66FF867C}">
                  <a14:compatExt spid="_x0000_s188606"/>
                </a:ext>
                <a:ext uri="{FF2B5EF4-FFF2-40B4-BE49-F238E27FC236}">
                  <a16:creationId xmlns:a16="http://schemas.microsoft.com/office/drawing/2014/main" id="{00000000-0008-0000-1600-0000BE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8607" name="Button 191" hidden="1">
              <a:extLst>
                <a:ext uri="{63B3BB69-23CF-44E3-9099-C40C66FF867C}">
                  <a14:compatExt spid="_x0000_s188607"/>
                </a:ext>
                <a:ext uri="{FF2B5EF4-FFF2-40B4-BE49-F238E27FC236}">
                  <a16:creationId xmlns:a16="http://schemas.microsoft.com/office/drawing/2014/main" id="{00000000-0008-0000-1600-0000BF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188608" name="Button 192" hidden="1">
              <a:extLst>
                <a:ext uri="{63B3BB69-23CF-44E3-9099-C40C66FF867C}">
                  <a14:compatExt spid="_x0000_s188608"/>
                </a:ext>
                <a:ext uri="{FF2B5EF4-FFF2-40B4-BE49-F238E27FC236}">
                  <a16:creationId xmlns:a16="http://schemas.microsoft.com/office/drawing/2014/main" id="{00000000-0008-0000-1600-0000C0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609" name="Button 193" hidden="1">
              <a:extLst>
                <a:ext uri="{63B3BB69-23CF-44E3-9099-C40C66FF867C}">
                  <a14:compatExt spid="_x0000_s188609"/>
                </a:ext>
                <a:ext uri="{FF2B5EF4-FFF2-40B4-BE49-F238E27FC236}">
                  <a16:creationId xmlns:a16="http://schemas.microsoft.com/office/drawing/2014/main" id="{00000000-0008-0000-1600-0000C1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610" name="Button 194" hidden="1">
              <a:extLst>
                <a:ext uri="{63B3BB69-23CF-44E3-9099-C40C66FF867C}">
                  <a14:compatExt spid="_x0000_s188610"/>
                </a:ext>
                <a:ext uri="{FF2B5EF4-FFF2-40B4-BE49-F238E27FC236}">
                  <a16:creationId xmlns:a16="http://schemas.microsoft.com/office/drawing/2014/main" id="{00000000-0008-0000-1600-0000C2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611" name="Button 195" hidden="1">
              <a:extLst>
                <a:ext uri="{63B3BB69-23CF-44E3-9099-C40C66FF867C}">
                  <a14:compatExt spid="_x0000_s188611"/>
                </a:ext>
                <a:ext uri="{FF2B5EF4-FFF2-40B4-BE49-F238E27FC236}">
                  <a16:creationId xmlns:a16="http://schemas.microsoft.com/office/drawing/2014/main" id="{00000000-0008-0000-1600-0000C3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612" name="Button 196" hidden="1">
              <a:extLst>
                <a:ext uri="{63B3BB69-23CF-44E3-9099-C40C66FF867C}">
                  <a14:compatExt spid="_x0000_s188612"/>
                </a:ext>
                <a:ext uri="{FF2B5EF4-FFF2-40B4-BE49-F238E27FC236}">
                  <a16:creationId xmlns:a16="http://schemas.microsoft.com/office/drawing/2014/main" id="{00000000-0008-0000-1600-0000C4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613" name="Button 197" hidden="1">
              <a:extLst>
                <a:ext uri="{63B3BB69-23CF-44E3-9099-C40C66FF867C}">
                  <a14:compatExt spid="_x0000_s188613"/>
                </a:ext>
                <a:ext uri="{FF2B5EF4-FFF2-40B4-BE49-F238E27FC236}">
                  <a16:creationId xmlns:a16="http://schemas.microsoft.com/office/drawing/2014/main" id="{00000000-0008-0000-1600-0000C5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614" name="Button 198" hidden="1">
              <a:extLst>
                <a:ext uri="{63B3BB69-23CF-44E3-9099-C40C66FF867C}">
                  <a14:compatExt spid="_x0000_s188614"/>
                </a:ext>
                <a:ext uri="{FF2B5EF4-FFF2-40B4-BE49-F238E27FC236}">
                  <a16:creationId xmlns:a16="http://schemas.microsoft.com/office/drawing/2014/main" id="{00000000-0008-0000-1600-0000C6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615" name="Button 199" hidden="1">
              <a:extLst>
                <a:ext uri="{63B3BB69-23CF-44E3-9099-C40C66FF867C}">
                  <a14:compatExt spid="_x0000_s188615"/>
                </a:ext>
                <a:ext uri="{FF2B5EF4-FFF2-40B4-BE49-F238E27FC236}">
                  <a16:creationId xmlns:a16="http://schemas.microsoft.com/office/drawing/2014/main" id="{00000000-0008-0000-1600-0000C7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616" name="Button 200" hidden="1">
              <a:extLst>
                <a:ext uri="{63B3BB69-23CF-44E3-9099-C40C66FF867C}">
                  <a14:compatExt spid="_x0000_s188616"/>
                </a:ext>
                <a:ext uri="{FF2B5EF4-FFF2-40B4-BE49-F238E27FC236}">
                  <a16:creationId xmlns:a16="http://schemas.microsoft.com/office/drawing/2014/main" id="{00000000-0008-0000-1600-0000C8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8617" name="Button 201" hidden="1">
              <a:extLst>
                <a:ext uri="{63B3BB69-23CF-44E3-9099-C40C66FF867C}">
                  <a14:compatExt spid="_x0000_s188617"/>
                </a:ext>
                <a:ext uri="{FF2B5EF4-FFF2-40B4-BE49-F238E27FC236}">
                  <a16:creationId xmlns:a16="http://schemas.microsoft.com/office/drawing/2014/main" id="{00000000-0008-0000-1600-0000C9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8618" name="Button 202" hidden="1">
              <a:extLst>
                <a:ext uri="{63B3BB69-23CF-44E3-9099-C40C66FF867C}">
                  <a14:compatExt spid="_x0000_s188618"/>
                </a:ext>
                <a:ext uri="{FF2B5EF4-FFF2-40B4-BE49-F238E27FC236}">
                  <a16:creationId xmlns:a16="http://schemas.microsoft.com/office/drawing/2014/main" id="{00000000-0008-0000-1600-0000CA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8619" name="Button 203" hidden="1">
              <a:extLst>
                <a:ext uri="{63B3BB69-23CF-44E3-9099-C40C66FF867C}">
                  <a14:compatExt spid="_x0000_s188619"/>
                </a:ext>
                <a:ext uri="{FF2B5EF4-FFF2-40B4-BE49-F238E27FC236}">
                  <a16:creationId xmlns:a16="http://schemas.microsoft.com/office/drawing/2014/main" id="{00000000-0008-0000-1600-0000CB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188620" name="Button 204" hidden="1">
              <a:extLst>
                <a:ext uri="{63B3BB69-23CF-44E3-9099-C40C66FF867C}">
                  <a14:compatExt spid="_x0000_s188620"/>
                </a:ext>
                <a:ext uri="{FF2B5EF4-FFF2-40B4-BE49-F238E27FC236}">
                  <a16:creationId xmlns:a16="http://schemas.microsoft.com/office/drawing/2014/main" id="{00000000-0008-0000-1600-0000CC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8621" name="Button 205" hidden="1">
              <a:extLst>
                <a:ext uri="{63B3BB69-23CF-44E3-9099-C40C66FF867C}">
                  <a14:compatExt spid="_x0000_s188621"/>
                </a:ext>
                <a:ext uri="{FF2B5EF4-FFF2-40B4-BE49-F238E27FC236}">
                  <a16:creationId xmlns:a16="http://schemas.microsoft.com/office/drawing/2014/main" id="{00000000-0008-0000-1600-0000CD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8622" name="Button 206" hidden="1">
              <a:extLst>
                <a:ext uri="{63B3BB69-23CF-44E3-9099-C40C66FF867C}">
                  <a14:compatExt spid="_x0000_s188622"/>
                </a:ext>
                <a:ext uri="{FF2B5EF4-FFF2-40B4-BE49-F238E27FC236}">
                  <a16:creationId xmlns:a16="http://schemas.microsoft.com/office/drawing/2014/main" id="{00000000-0008-0000-1600-0000CE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8623" name="Button 207" hidden="1">
              <a:extLst>
                <a:ext uri="{63B3BB69-23CF-44E3-9099-C40C66FF867C}">
                  <a14:compatExt spid="_x0000_s188623"/>
                </a:ext>
                <a:ext uri="{FF2B5EF4-FFF2-40B4-BE49-F238E27FC236}">
                  <a16:creationId xmlns:a16="http://schemas.microsoft.com/office/drawing/2014/main" id="{00000000-0008-0000-1600-0000CF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188624" name="Button 208" hidden="1">
              <a:extLst>
                <a:ext uri="{63B3BB69-23CF-44E3-9099-C40C66FF867C}">
                  <a14:compatExt spid="_x0000_s188624"/>
                </a:ext>
                <a:ext uri="{FF2B5EF4-FFF2-40B4-BE49-F238E27FC236}">
                  <a16:creationId xmlns:a16="http://schemas.microsoft.com/office/drawing/2014/main" id="{00000000-0008-0000-1600-0000D0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625" name="Button 209" hidden="1">
              <a:extLst>
                <a:ext uri="{63B3BB69-23CF-44E3-9099-C40C66FF867C}">
                  <a14:compatExt spid="_x0000_s188625"/>
                </a:ext>
                <a:ext uri="{FF2B5EF4-FFF2-40B4-BE49-F238E27FC236}">
                  <a16:creationId xmlns:a16="http://schemas.microsoft.com/office/drawing/2014/main" id="{00000000-0008-0000-1600-0000D1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626" name="Button 210" hidden="1">
              <a:extLst>
                <a:ext uri="{63B3BB69-23CF-44E3-9099-C40C66FF867C}">
                  <a14:compatExt spid="_x0000_s188626"/>
                </a:ext>
                <a:ext uri="{FF2B5EF4-FFF2-40B4-BE49-F238E27FC236}">
                  <a16:creationId xmlns:a16="http://schemas.microsoft.com/office/drawing/2014/main" id="{00000000-0008-0000-1600-0000D2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627" name="Button 211" hidden="1">
              <a:extLst>
                <a:ext uri="{63B3BB69-23CF-44E3-9099-C40C66FF867C}">
                  <a14:compatExt spid="_x0000_s188627"/>
                </a:ext>
                <a:ext uri="{FF2B5EF4-FFF2-40B4-BE49-F238E27FC236}">
                  <a16:creationId xmlns:a16="http://schemas.microsoft.com/office/drawing/2014/main" id="{00000000-0008-0000-1600-0000D3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628" name="Button 212" hidden="1">
              <a:extLst>
                <a:ext uri="{63B3BB69-23CF-44E3-9099-C40C66FF867C}">
                  <a14:compatExt spid="_x0000_s188628"/>
                </a:ext>
                <a:ext uri="{FF2B5EF4-FFF2-40B4-BE49-F238E27FC236}">
                  <a16:creationId xmlns:a16="http://schemas.microsoft.com/office/drawing/2014/main" id="{00000000-0008-0000-1600-0000D4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629" name="Button 213" hidden="1">
              <a:extLst>
                <a:ext uri="{63B3BB69-23CF-44E3-9099-C40C66FF867C}">
                  <a14:compatExt spid="_x0000_s188629"/>
                </a:ext>
                <a:ext uri="{FF2B5EF4-FFF2-40B4-BE49-F238E27FC236}">
                  <a16:creationId xmlns:a16="http://schemas.microsoft.com/office/drawing/2014/main" id="{00000000-0008-0000-1600-0000D5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630" name="Button 214" hidden="1">
              <a:extLst>
                <a:ext uri="{63B3BB69-23CF-44E3-9099-C40C66FF867C}">
                  <a14:compatExt spid="_x0000_s188630"/>
                </a:ext>
                <a:ext uri="{FF2B5EF4-FFF2-40B4-BE49-F238E27FC236}">
                  <a16:creationId xmlns:a16="http://schemas.microsoft.com/office/drawing/2014/main" id="{00000000-0008-0000-1600-0000D6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631" name="Button 215" hidden="1">
              <a:extLst>
                <a:ext uri="{63B3BB69-23CF-44E3-9099-C40C66FF867C}">
                  <a14:compatExt spid="_x0000_s188631"/>
                </a:ext>
                <a:ext uri="{FF2B5EF4-FFF2-40B4-BE49-F238E27FC236}">
                  <a16:creationId xmlns:a16="http://schemas.microsoft.com/office/drawing/2014/main" id="{00000000-0008-0000-1600-0000D7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632" name="Button 216" hidden="1">
              <a:extLst>
                <a:ext uri="{63B3BB69-23CF-44E3-9099-C40C66FF867C}">
                  <a14:compatExt spid="_x0000_s188632"/>
                </a:ext>
                <a:ext uri="{FF2B5EF4-FFF2-40B4-BE49-F238E27FC236}">
                  <a16:creationId xmlns:a16="http://schemas.microsoft.com/office/drawing/2014/main" id="{00000000-0008-0000-1600-0000D8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8633" name="Button 217" hidden="1">
              <a:extLst>
                <a:ext uri="{63B3BB69-23CF-44E3-9099-C40C66FF867C}">
                  <a14:compatExt spid="_x0000_s188633"/>
                </a:ext>
                <a:ext uri="{FF2B5EF4-FFF2-40B4-BE49-F238E27FC236}">
                  <a16:creationId xmlns:a16="http://schemas.microsoft.com/office/drawing/2014/main" id="{00000000-0008-0000-1600-0000D9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8634" name="Button 218" hidden="1">
              <a:extLst>
                <a:ext uri="{63B3BB69-23CF-44E3-9099-C40C66FF867C}">
                  <a14:compatExt spid="_x0000_s188634"/>
                </a:ext>
                <a:ext uri="{FF2B5EF4-FFF2-40B4-BE49-F238E27FC236}">
                  <a16:creationId xmlns:a16="http://schemas.microsoft.com/office/drawing/2014/main" id="{00000000-0008-0000-1600-0000DA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8635" name="Button 219" hidden="1">
              <a:extLst>
                <a:ext uri="{63B3BB69-23CF-44E3-9099-C40C66FF867C}">
                  <a14:compatExt spid="_x0000_s188635"/>
                </a:ext>
                <a:ext uri="{FF2B5EF4-FFF2-40B4-BE49-F238E27FC236}">
                  <a16:creationId xmlns:a16="http://schemas.microsoft.com/office/drawing/2014/main" id="{00000000-0008-0000-1600-0000DB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188636" name="Button 220" hidden="1">
              <a:extLst>
                <a:ext uri="{63B3BB69-23CF-44E3-9099-C40C66FF867C}">
                  <a14:compatExt spid="_x0000_s188636"/>
                </a:ext>
                <a:ext uri="{FF2B5EF4-FFF2-40B4-BE49-F238E27FC236}">
                  <a16:creationId xmlns:a16="http://schemas.microsoft.com/office/drawing/2014/main" id="{00000000-0008-0000-1600-0000DC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637" name="Button 221" hidden="1">
              <a:extLst>
                <a:ext uri="{63B3BB69-23CF-44E3-9099-C40C66FF867C}">
                  <a14:compatExt spid="_x0000_s188637"/>
                </a:ext>
                <a:ext uri="{FF2B5EF4-FFF2-40B4-BE49-F238E27FC236}">
                  <a16:creationId xmlns:a16="http://schemas.microsoft.com/office/drawing/2014/main" id="{00000000-0008-0000-1600-0000DD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638" name="Button 222" hidden="1">
              <a:extLst>
                <a:ext uri="{63B3BB69-23CF-44E3-9099-C40C66FF867C}">
                  <a14:compatExt spid="_x0000_s188638"/>
                </a:ext>
                <a:ext uri="{FF2B5EF4-FFF2-40B4-BE49-F238E27FC236}">
                  <a16:creationId xmlns:a16="http://schemas.microsoft.com/office/drawing/2014/main" id="{00000000-0008-0000-1600-0000DE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639" name="Button 223" hidden="1">
              <a:extLst>
                <a:ext uri="{63B3BB69-23CF-44E3-9099-C40C66FF867C}">
                  <a14:compatExt spid="_x0000_s188639"/>
                </a:ext>
                <a:ext uri="{FF2B5EF4-FFF2-40B4-BE49-F238E27FC236}">
                  <a16:creationId xmlns:a16="http://schemas.microsoft.com/office/drawing/2014/main" id="{00000000-0008-0000-1600-0000DF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640" name="Button 224" hidden="1">
              <a:extLst>
                <a:ext uri="{63B3BB69-23CF-44E3-9099-C40C66FF867C}">
                  <a14:compatExt spid="_x0000_s188640"/>
                </a:ext>
                <a:ext uri="{FF2B5EF4-FFF2-40B4-BE49-F238E27FC236}">
                  <a16:creationId xmlns:a16="http://schemas.microsoft.com/office/drawing/2014/main" id="{00000000-0008-0000-1600-0000E0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641" name="Button 225" hidden="1">
              <a:extLst>
                <a:ext uri="{63B3BB69-23CF-44E3-9099-C40C66FF867C}">
                  <a14:compatExt spid="_x0000_s188641"/>
                </a:ext>
                <a:ext uri="{FF2B5EF4-FFF2-40B4-BE49-F238E27FC236}">
                  <a16:creationId xmlns:a16="http://schemas.microsoft.com/office/drawing/2014/main" id="{00000000-0008-0000-1600-0000E1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642" name="Button 226" hidden="1">
              <a:extLst>
                <a:ext uri="{63B3BB69-23CF-44E3-9099-C40C66FF867C}">
                  <a14:compatExt spid="_x0000_s188642"/>
                </a:ext>
                <a:ext uri="{FF2B5EF4-FFF2-40B4-BE49-F238E27FC236}">
                  <a16:creationId xmlns:a16="http://schemas.microsoft.com/office/drawing/2014/main" id="{00000000-0008-0000-1600-0000E2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643" name="Button 227" hidden="1">
              <a:extLst>
                <a:ext uri="{63B3BB69-23CF-44E3-9099-C40C66FF867C}">
                  <a14:compatExt spid="_x0000_s188643"/>
                </a:ext>
                <a:ext uri="{FF2B5EF4-FFF2-40B4-BE49-F238E27FC236}">
                  <a16:creationId xmlns:a16="http://schemas.microsoft.com/office/drawing/2014/main" id="{00000000-0008-0000-1600-0000E3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644" name="Button 228" hidden="1">
              <a:extLst>
                <a:ext uri="{63B3BB69-23CF-44E3-9099-C40C66FF867C}">
                  <a14:compatExt spid="_x0000_s188644"/>
                </a:ext>
                <a:ext uri="{FF2B5EF4-FFF2-40B4-BE49-F238E27FC236}">
                  <a16:creationId xmlns:a16="http://schemas.microsoft.com/office/drawing/2014/main" id="{00000000-0008-0000-1600-0000E4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645" name="Button 229" hidden="1">
              <a:extLst>
                <a:ext uri="{63B3BB69-23CF-44E3-9099-C40C66FF867C}">
                  <a14:compatExt spid="_x0000_s188645"/>
                </a:ext>
                <a:ext uri="{FF2B5EF4-FFF2-40B4-BE49-F238E27FC236}">
                  <a16:creationId xmlns:a16="http://schemas.microsoft.com/office/drawing/2014/main" id="{00000000-0008-0000-1600-0000E5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646" name="Button 230" hidden="1">
              <a:extLst>
                <a:ext uri="{63B3BB69-23CF-44E3-9099-C40C66FF867C}">
                  <a14:compatExt spid="_x0000_s188646"/>
                </a:ext>
                <a:ext uri="{FF2B5EF4-FFF2-40B4-BE49-F238E27FC236}">
                  <a16:creationId xmlns:a16="http://schemas.microsoft.com/office/drawing/2014/main" id="{00000000-0008-0000-1600-0000E6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647" name="Button 231" hidden="1">
              <a:extLst>
                <a:ext uri="{63B3BB69-23CF-44E3-9099-C40C66FF867C}">
                  <a14:compatExt spid="_x0000_s188647"/>
                </a:ext>
                <a:ext uri="{FF2B5EF4-FFF2-40B4-BE49-F238E27FC236}">
                  <a16:creationId xmlns:a16="http://schemas.microsoft.com/office/drawing/2014/main" id="{00000000-0008-0000-1600-0000E7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648" name="Button 232" hidden="1">
              <a:extLst>
                <a:ext uri="{63B3BB69-23CF-44E3-9099-C40C66FF867C}">
                  <a14:compatExt spid="_x0000_s188648"/>
                </a:ext>
                <a:ext uri="{FF2B5EF4-FFF2-40B4-BE49-F238E27FC236}">
                  <a16:creationId xmlns:a16="http://schemas.microsoft.com/office/drawing/2014/main" id="{00000000-0008-0000-1600-0000E8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8649" name="Button 233" hidden="1">
              <a:extLst>
                <a:ext uri="{63B3BB69-23CF-44E3-9099-C40C66FF867C}">
                  <a14:compatExt spid="_x0000_s188649"/>
                </a:ext>
                <a:ext uri="{FF2B5EF4-FFF2-40B4-BE49-F238E27FC236}">
                  <a16:creationId xmlns:a16="http://schemas.microsoft.com/office/drawing/2014/main" id="{00000000-0008-0000-1600-0000E9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8650" name="Button 234" hidden="1">
              <a:extLst>
                <a:ext uri="{63B3BB69-23CF-44E3-9099-C40C66FF867C}">
                  <a14:compatExt spid="_x0000_s188650"/>
                </a:ext>
                <a:ext uri="{FF2B5EF4-FFF2-40B4-BE49-F238E27FC236}">
                  <a16:creationId xmlns:a16="http://schemas.microsoft.com/office/drawing/2014/main" id="{00000000-0008-0000-1600-0000EA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8651" name="Button 235" hidden="1">
              <a:extLst>
                <a:ext uri="{63B3BB69-23CF-44E3-9099-C40C66FF867C}">
                  <a14:compatExt spid="_x0000_s188651"/>
                </a:ext>
                <a:ext uri="{FF2B5EF4-FFF2-40B4-BE49-F238E27FC236}">
                  <a16:creationId xmlns:a16="http://schemas.microsoft.com/office/drawing/2014/main" id="{00000000-0008-0000-1600-0000EB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188652" name="Button 236" hidden="1">
              <a:extLst>
                <a:ext uri="{63B3BB69-23CF-44E3-9099-C40C66FF867C}">
                  <a14:compatExt spid="_x0000_s188652"/>
                </a:ext>
                <a:ext uri="{FF2B5EF4-FFF2-40B4-BE49-F238E27FC236}">
                  <a16:creationId xmlns:a16="http://schemas.microsoft.com/office/drawing/2014/main" id="{00000000-0008-0000-1600-0000EC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653" name="Button 237" hidden="1">
              <a:extLst>
                <a:ext uri="{63B3BB69-23CF-44E3-9099-C40C66FF867C}">
                  <a14:compatExt spid="_x0000_s188653"/>
                </a:ext>
                <a:ext uri="{FF2B5EF4-FFF2-40B4-BE49-F238E27FC236}">
                  <a16:creationId xmlns:a16="http://schemas.microsoft.com/office/drawing/2014/main" id="{00000000-0008-0000-1600-0000ED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654" name="Button 238" hidden="1">
              <a:extLst>
                <a:ext uri="{63B3BB69-23CF-44E3-9099-C40C66FF867C}">
                  <a14:compatExt spid="_x0000_s188654"/>
                </a:ext>
                <a:ext uri="{FF2B5EF4-FFF2-40B4-BE49-F238E27FC236}">
                  <a16:creationId xmlns:a16="http://schemas.microsoft.com/office/drawing/2014/main" id="{00000000-0008-0000-1600-0000EE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655" name="Button 239" hidden="1">
              <a:extLst>
                <a:ext uri="{63B3BB69-23CF-44E3-9099-C40C66FF867C}">
                  <a14:compatExt spid="_x0000_s188655"/>
                </a:ext>
                <a:ext uri="{FF2B5EF4-FFF2-40B4-BE49-F238E27FC236}">
                  <a16:creationId xmlns:a16="http://schemas.microsoft.com/office/drawing/2014/main" id="{00000000-0008-0000-1600-0000EF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656" name="Button 240" hidden="1">
              <a:extLst>
                <a:ext uri="{63B3BB69-23CF-44E3-9099-C40C66FF867C}">
                  <a14:compatExt spid="_x0000_s188656"/>
                </a:ext>
                <a:ext uri="{FF2B5EF4-FFF2-40B4-BE49-F238E27FC236}">
                  <a16:creationId xmlns:a16="http://schemas.microsoft.com/office/drawing/2014/main" id="{00000000-0008-0000-1600-0000F0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657" name="Button 241" hidden="1">
              <a:extLst>
                <a:ext uri="{63B3BB69-23CF-44E3-9099-C40C66FF867C}">
                  <a14:compatExt spid="_x0000_s188657"/>
                </a:ext>
                <a:ext uri="{FF2B5EF4-FFF2-40B4-BE49-F238E27FC236}">
                  <a16:creationId xmlns:a16="http://schemas.microsoft.com/office/drawing/2014/main" id="{00000000-0008-0000-1600-0000F1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658" name="Button 242" hidden="1">
              <a:extLst>
                <a:ext uri="{63B3BB69-23CF-44E3-9099-C40C66FF867C}">
                  <a14:compatExt spid="_x0000_s188658"/>
                </a:ext>
                <a:ext uri="{FF2B5EF4-FFF2-40B4-BE49-F238E27FC236}">
                  <a16:creationId xmlns:a16="http://schemas.microsoft.com/office/drawing/2014/main" id="{00000000-0008-0000-1600-0000F2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659" name="Button 243" hidden="1">
              <a:extLst>
                <a:ext uri="{63B3BB69-23CF-44E3-9099-C40C66FF867C}">
                  <a14:compatExt spid="_x0000_s188659"/>
                </a:ext>
                <a:ext uri="{FF2B5EF4-FFF2-40B4-BE49-F238E27FC236}">
                  <a16:creationId xmlns:a16="http://schemas.microsoft.com/office/drawing/2014/main" id="{00000000-0008-0000-1600-0000F3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660" name="Button 244" hidden="1">
              <a:extLst>
                <a:ext uri="{63B3BB69-23CF-44E3-9099-C40C66FF867C}">
                  <a14:compatExt spid="_x0000_s188660"/>
                </a:ext>
                <a:ext uri="{FF2B5EF4-FFF2-40B4-BE49-F238E27FC236}">
                  <a16:creationId xmlns:a16="http://schemas.microsoft.com/office/drawing/2014/main" id="{00000000-0008-0000-1600-0000F4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8661" name="Button 245" hidden="1">
              <a:extLst>
                <a:ext uri="{63B3BB69-23CF-44E3-9099-C40C66FF867C}">
                  <a14:compatExt spid="_x0000_s188661"/>
                </a:ext>
                <a:ext uri="{FF2B5EF4-FFF2-40B4-BE49-F238E27FC236}">
                  <a16:creationId xmlns:a16="http://schemas.microsoft.com/office/drawing/2014/main" id="{00000000-0008-0000-1600-0000F5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8662" name="Button 246" hidden="1">
              <a:extLst>
                <a:ext uri="{63B3BB69-23CF-44E3-9099-C40C66FF867C}">
                  <a14:compatExt spid="_x0000_s188662"/>
                </a:ext>
                <a:ext uri="{FF2B5EF4-FFF2-40B4-BE49-F238E27FC236}">
                  <a16:creationId xmlns:a16="http://schemas.microsoft.com/office/drawing/2014/main" id="{00000000-0008-0000-1600-0000F6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8663" name="Button 247" hidden="1">
              <a:extLst>
                <a:ext uri="{63B3BB69-23CF-44E3-9099-C40C66FF867C}">
                  <a14:compatExt spid="_x0000_s188663"/>
                </a:ext>
                <a:ext uri="{FF2B5EF4-FFF2-40B4-BE49-F238E27FC236}">
                  <a16:creationId xmlns:a16="http://schemas.microsoft.com/office/drawing/2014/main" id="{00000000-0008-0000-1600-0000F7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188664" name="Button 248" hidden="1">
              <a:extLst>
                <a:ext uri="{63B3BB69-23CF-44E3-9099-C40C66FF867C}">
                  <a14:compatExt spid="_x0000_s188664"/>
                </a:ext>
                <a:ext uri="{FF2B5EF4-FFF2-40B4-BE49-F238E27FC236}">
                  <a16:creationId xmlns:a16="http://schemas.microsoft.com/office/drawing/2014/main" id="{00000000-0008-0000-1600-0000F8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188665" name="Button 249" hidden="1">
              <a:extLst>
                <a:ext uri="{63B3BB69-23CF-44E3-9099-C40C66FF867C}">
                  <a14:compatExt spid="_x0000_s188665"/>
                </a:ext>
                <a:ext uri="{FF2B5EF4-FFF2-40B4-BE49-F238E27FC236}">
                  <a16:creationId xmlns:a16="http://schemas.microsoft.com/office/drawing/2014/main" id="{00000000-0008-0000-1600-0000F9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666" name="Button 250" hidden="1">
              <a:extLst>
                <a:ext uri="{63B3BB69-23CF-44E3-9099-C40C66FF867C}">
                  <a14:compatExt spid="_x0000_s188666"/>
                </a:ext>
                <a:ext uri="{FF2B5EF4-FFF2-40B4-BE49-F238E27FC236}">
                  <a16:creationId xmlns:a16="http://schemas.microsoft.com/office/drawing/2014/main" id="{00000000-0008-0000-1600-0000FA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667" name="Button 251" hidden="1">
              <a:extLst>
                <a:ext uri="{63B3BB69-23CF-44E3-9099-C40C66FF867C}">
                  <a14:compatExt spid="_x0000_s188667"/>
                </a:ext>
                <a:ext uri="{FF2B5EF4-FFF2-40B4-BE49-F238E27FC236}">
                  <a16:creationId xmlns:a16="http://schemas.microsoft.com/office/drawing/2014/main" id="{00000000-0008-0000-1600-0000FB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668" name="Button 252" hidden="1">
              <a:extLst>
                <a:ext uri="{63B3BB69-23CF-44E3-9099-C40C66FF867C}">
                  <a14:compatExt spid="_x0000_s188668"/>
                </a:ext>
                <a:ext uri="{FF2B5EF4-FFF2-40B4-BE49-F238E27FC236}">
                  <a16:creationId xmlns:a16="http://schemas.microsoft.com/office/drawing/2014/main" id="{00000000-0008-0000-1600-0000FC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669" name="Button 253" hidden="1">
              <a:extLst>
                <a:ext uri="{63B3BB69-23CF-44E3-9099-C40C66FF867C}">
                  <a14:compatExt spid="_x0000_s188669"/>
                </a:ext>
                <a:ext uri="{FF2B5EF4-FFF2-40B4-BE49-F238E27FC236}">
                  <a16:creationId xmlns:a16="http://schemas.microsoft.com/office/drawing/2014/main" id="{00000000-0008-0000-1600-0000FD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670" name="Button 254" hidden="1">
              <a:extLst>
                <a:ext uri="{63B3BB69-23CF-44E3-9099-C40C66FF867C}">
                  <a14:compatExt spid="_x0000_s188670"/>
                </a:ext>
                <a:ext uri="{FF2B5EF4-FFF2-40B4-BE49-F238E27FC236}">
                  <a16:creationId xmlns:a16="http://schemas.microsoft.com/office/drawing/2014/main" id="{00000000-0008-0000-1600-0000FE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671" name="Button 255" hidden="1">
              <a:extLst>
                <a:ext uri="{63B3BB69-23CF-44E3-9099-C40C66FF867C}">
                  <a14:compatExt spid="_x0000_s188671"/>
                </a:ext>
                <a:ext uri="{FF2B5EF4-FFF2-40B4-BE49-F238E27FC236}">
                  <a16:creationId xmlns:a16="http://schemas.microsoft.com/office/drawing/2014/main" id="{00000000-0008-0000-1600-0000FFE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672" name="Button 256" hidden="1">
              <a:extLst>
                <a:ext uri="{63B3BB69-23CF-44E3-9099-C40C66FF867C}">
                  <a14:compatExt spid="_x0000_s188672"/>
                </a:ext>
                <a:ext uri="{FF2B5EF4-FFF2-40B4-BE49-F238E27FC236}">
                  <a16:creationId xmlns:a16="http://schemas.microsoft.com/office/drawing/2014/main" id="{00000000-0008-0000-1600-000000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188673" name="Button 257" hidden="1">
              <a:extLst>
                <a:ext uri="{63B3BB69-23CF-44E3-9099-C40C66FF867C}">
                  <a14:compatExt spid="_x0000_s188673"/>
                </a:ext>
                <a:ext uri="{FF2B5EF4-FFF2-40B4-BE49-F238E27FC236}">
                  <a16:creationId xmlns:a16="http://schemas.microsoft.com/office/drawing/2014/main" id="{00000000-0008-0000-1600-000001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188674" name="Button 258" hidden="1">
              <a:extLst>
                <a:ext uri="{63B3BB69-23CF-44E3-9099-C40C66FF867C}">
                  <a14:compatExt spid="_x0000_s188674"/>
                </a:ext>
                <a:ext uri="{FF2B5EF4-FFF2-40B4-BE49-F238E27FC236}">
                  <a16:creationId xmlns:a16="http://schemas.microsoft.com/office/drawing/2014/main" id="{00000000-0008-0000-1600-000002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188675" name="Button 259" hidden="1">
              <a:extLst>
                <a:ext uri="{63B3BB69-23CF-44E3-9099-C40C66FF867C}">
                  <a14:compatExt spid="_x0000_s188675"/>
                </a:ext>
                <a:ext uri="{FF2B5EF4-FFF2-40B4-BE49-F238E27FC236}">
                  <a16:creationId xmlns:a16="http://schemas.microsoft.com/office/drawing/2014/main" id="{00000000-0008-0000-1600-000003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188676" name="Button 260" hidden="1">
              <a:extLst>
                <a:ext uri="{63B3BB69-23CF-44E3-9099-C40C66FF867C}">
                  <a14:compatExt spid="_x0000_s188676"/>
                </a:ext>
                <a:ext uri="{FF2B5EF4-FFF2-40B4-BE49-F238E27FC236}">
                  <a16:creationId xmlns:a16="http://schemas.microsoft.com/office/drawing/2014/main" id="{00000000-0008-0000-1600-000004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188677" name="Button 261" hidden="1">
              <a:extLst>
                <a:ext uri="{63B3BB69-23CF-44E3-9099-C40C66FF867C}">
                  <a14:compatExt spid="_x0000_s188677"/>
                </a:ext>
                <a:ext uri="{FF2B5EF4-FFF2-40B4-BE49-F238E27FC236}">
                  <a16:creationId xmlns:a16="http://schemas.microsoft.com/office/drawing/2014/main" id="{00000000-0008-0000-1600-000005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188678" name="Button 262" hidden="1">
              <a:extLst>
                <a:ext uri="{63B3BB69-23CF-44E3-9099-C40C66FF867C}">
                  <a14:compatExt spid="_x0000_s188678"/>
                </a:ext>
                <a:ext uri="{FF2B5EF4-FFF2-40B4-BE49-F238E27FC236}">
                  <a16:creationId xmlns:a16="http://schemas.microsoft.com/office/drawing/2014/main" id="{00000000-0008-0000-1600-000006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188679" name="Button 263" hidden="1">
              <a:extLst>
                <a:ext uri="{63B3BB69-23CF-44E3-9099-C40C66FF867C}">
                  <a14:compatExt spid="_x0000_s188679"/>
                </a:ext>
                <a:ext uri="{FF2B5EF4-FFF2-40B4-BE49-F238E27FC236}">
                  <a16:creationId xmlns:a16="http://schemas.microsoft.com/office/drawing/2014/main" id="{00000000-0008-0000-1600-000007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188680" name="Button 264" hidden="1">
              <a:extLst>
                <a:ext uri="{63B3BB69-23CF-44E3-9099-C40C66FF867C}">
                  <a14:compatExt spid="_x0000_s188680"/>
                </a:ext>
                <a:ext uri="{FF2B5EF4-FFF2-40B4-BE49-F238E27FC236}">
                  <a16:creationId xmlns:a16="http://schemas.microsoft.com/office/drawing/2014/main" id="{00000000-0008-0000-1600-000008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188681" name="Button 265" hidden="1">
              <a:extLst>
                <a:ext uri="{63B3BB69-23CF-44E3-9099-C40C66FF867C}">
                  <a14:compatExt spid="_x0000_s188681"/>
                </a:ext>
                <a:ext uri="{FF2B5EF4-FFF2-40B4-BE49-F238E27FC236}">
                  <a16:creationId xmlns:a16="http://schemas.microsoft.com/office/drawing/2014/main" id="{00000000-0008-0000-1600-000009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682" name="Button 266" hidden="1">
              <a:extLst>
                <a:ext uri="{63B3BB69-23CF-44E3-9099-C40C66FF867C}">
                  <a14:compatExt spid="_x0000_s188682"/>
                </a:ext>
                <a:ext uri="{FF2B5EF4-FFF2-40B4-BE49-F238E27FC236}">
                  <a16:creationId xmlns:a16="http://schemas.microsoft.com/office/drawing/2014/main" id="{00000000-0008-0000-1600-00000A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683" name="Button 267" hidden="1">
              <a:extLst>
                <a:ext uri="{63B3BB69-23CF-44E3-9099-C40C66FF867C}">
                  <a14:compatExt spid="_x0000_s188683"/>
                </a:ext>
                <a:ext uri="{FF2B5EF4-FFF2-40B4-BE49-F238E27FC236}">
                  <a16:creationId xmlns:a16="http://schemas.microsoft.com/office/drawing/2014/main" id="{00000000-0008-0000-1600-00000B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684" name="Button 268" hidden="1">
              <a:extLst>
                <a:ext uri="{63B3BB69-23CF-44E3-9099-C40C66FF867C}">
                  <a14:compatExt spid="_x0000_s188684"/>
                </a:ext>
                <a:ext uri="{FF2B5EF4-FFF2-40B4-BE49-F238E27FC236}">
                  <a16:creationId xmlns:a16="http://schemas.microsoft.com/office/drawing/2014/main" id="{00000000-0008-0000-1600-00000C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188685" name="Button 269" hidden="1">
              <a:extLst>
                <a:ext uri="{63B3BB69-23CF-44E3-9099-C40C66FF867C}">
                  <a14:compatExt spid="_x0000_s188685"/>
                </a:ext>
                <a:ext uri="{FF2B5EF4-FFF2-40B4-BE49-F238E27FC236}">
                  <a16:creationId xmlns:a16="http://schemas.microsoft.com/office/drawing/2014/main" id="{00000000-0008-0000-1600-00000D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686" name="Button 270" hidden="1">
              <a:extLst>
                <a:ext uri="{63B3BB69-23CF-44E3-9099-C40C66FF867C}">
                  <a14:compatExt spid="_x0000_s188686"/>
                </a:ext>
                <a:ext uri="{FF2B5EF4-FFF2-40B4-BE49-F238E27FC236}">
                  <a16:creationId xmlns:a16="http://schemas.microsoft.com/office/drawing/2014/main" id="{00000000-0008-0000-1600-00000E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687" name="Button 271" hidden="1">
              <a:extLst>
                <a:ext uri="{63B3BB69-23CF-44E3-9099-C40C66FF867C}">
                  <a14:compatExt spid="_x0000_s188687"/>
                </a:ext>
                <a:ext uri="{FF2B5EF4-FFF2-40B4-BE49-F238E27FC236}">
                  <a16:creationId xmlns:a16="http://schemas.microsoft.com/office/drawing/2014/main" id="{00000000-0008-0000-1600-00000F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688" name="Button 272" hidden="1">
              <a:extLst>
                <a:ext uri="{63B3BB69-23CF-44E3-9099-C40C66FF867C}">
                  <a14:compatExt spid="_x0000_s188688"/>
                </a:ext>
                <a:ext uri="{FF2B5EF4-FFF2-40B4-BE49-F238E27FC236}">
                  <a16:creationId xmlns:a16="http://schemas.microsoft.com/office/drawing/2014/main" id="{00000000-0008-0000-1600-000010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188689" name="Button 273" hidden="1">
              <a:extLst>
                <a:ext uri="{63B3BB69-23CF-44E3-9099-C40C66FF867C}">
                  <a14:compatExt spid="_x0000_s188689"/>
                </a:ext>
                <a:ext uri="{FF2B5EF4-FFF2-40B4-BE49-F238E27FC236}">
                  <a16:creationId xmlns:a16="http://schemas.microsoft.com/office/drawing/2014/main" id="{00000000-0008-0000-1600-000011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188690" name="Button 274" hidden="1">
              <a:extLst>
                <a:ext uri="{63B3BB69-23CF-44E3-9099-C40C66FF867C}">
                  <a14:compatExt spid="_x0000_s188690"/>
                </a:ext>
                <a:ext uri="{FF2B5EF4-FFF2-40B4-BE49-F238E27FC236}">
                  <a16:creationId xmlns:a16="http://schemas.microsoft.com/office/drawing/2014/main" id="{00000000-0008-0000-1600-000012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188691" name="Button 275" hidden="1">
              <a:extLst>
                <a:ext uri="{63B3BB69-23CF-44E3-9099-C40C66FF867C}">
                  <a14:compatExt spid="_x0000_s188691"/>
                </a:ext>
                <a:ext uri="{FF2B5EF4-FFF2-40B4-BE49-F238E27FC236}">
                  <a16:creationId xmlns:a16="http://schemas.microsoft.com/office/drawing/2014/main" id="{00000000-0008-0000-1600-000013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188692" name="Button 276" hidden="1">
              <a:extLst>
                <a:ext uri="{63B3BB69-23CF-44E3-9099-C40C66FF867C}">
                  <a14:compatExt spid="_x0000_s188692"/>
                </a:ext>
                <a:ext uri="{FF2B5EF4-FFF2-40B4-BE49-F238E27FC236}">
                  <a16:creationId xmlns:a16="http://schemas.microsoft.com/office/drawing/2014/main" id="{00000000-0008-0000-1600-000014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188693" name="Button 277" hidden="1">
              <a:extLst>
                <a:ext uri="{63B3BB69-23CF-44E3-9099-C40C66FF867C}">
                  <a14:compatExt spid="_x0000_s188693"/>
                </a:ext>
                <a:ext uri="{FF2B5EF4-FFF2-40B4-BE49-F238E27FC236}">
                  <a16:creationId xmlns:a16="http://schemas.microsoft.com/office/drawing/2014/main" id="{00000000-0008-0000-1600-000015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694" name="Button 278" hidden="1">
              <a:extLst>
                <a:ext uri="{63B3BB69-23CF-44E3-9099-C40C66FF867C}">
                  <a14:compatExt spid="_x0000_s188694"/>
                </a:ext>
                <a:ext uri="{FF2B5EF4-FFF2-40B4-BE49-F238E27FC236}">
                  <a16:creationId xmlns:a16="http://schemas.microsoft.com/office/drawing/2014/main" id="{00000000-0008-0000-1600-000016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695" name="Button 279" hidden="1">
              <a:extLst>
                <a:ext uri="{63B3BB69-23CF-44E3-9099-C40C66FF867C}">
                  <a14:compatExt spid="_x0000_s188695"/>
                </a:ext>
                <a:ext uri="{FF2B5EF4-FFF2-40B4-BE49-F238E27FC236}">
                  <a16:creationId xmlns:a16="http://schemas.microsoft.com/office/drawing/2014/main" id="{00000000-0008-0000-1600-000017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696" name="Button 280" hidden="1">
              <a:extLst>
                <a:ext uri="{63B3BB69-23CF-44E3-9099-C40C66FF867C}">
                  <a14:compatExt spid="_x0000_s188696"/>
                </a:ext>
                <a:ext uri="{FF2B5EF4-FFF2-40B4-BE49-F238E27FC236}">
                  <a16:creationId xmlns:a16="http://schemas.microsoft.com/office/drawing/2014/main" id="{00000000-0008-0000-1600-000018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188697" name="Button 281" hidden="1">
              <a:extLst>
                <a:ext uri="{63B3BB69-23CF-44E3-9099-C40C66FF867C}">
                  <a14:compatExt spid="_x0000_s188697"/>
                </a:ext>
                <a:ext uri="{FF2B5EF4-FFF2-40B4-BE49-F238E27FC236}">
                  <a16:creationId xmlns:a16="http://schemas.microsoft.com/office/drawing/2014/main" id="{00000000-0008-0000-1600-000019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698" name="Button 282" hidden="1">
              <a:extLst>
                <a:ext uri="{63B3BB69-23CF-44E3-9099-C40C66FF867C}">
                  <a14:compatExt spid="_x0000_s188698"/>
                </a:ext>
                <a:ext uri="{FF2B5EF4-FFF2-40B4-BE49-F238E27FC236}">
                  <a16:creationId xmlns:a16="http://schemas.microsoft.com/office/drawing/2014/main" id="{00000000-0008-0000-1600-00001A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699" name="Button 283" hidden="1">
              <a:extLst>
                <a:ext uri="{63B3BB69-23CF-44E3-9099-C40C66FF867C}">
                  <a14:compatExt spid="_x0000_s188699"/>
                </a:ext>
                <a:ext uri="{FF2B5EF4-FFF2-40B4-BE49-F238E27FC236}">
                  <a16:creationId xmlns:a16="http://schemas.microsoft.com/office/drawing/2014/main" id="{00000000-0008-0000-1600-00001B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700" name="Button 284" hidden="1">
              <a:extLst>
                <a:ext uri="{63B3BB69-23CF-44E3-9099-C40C66FF867C}">
                  <a14:compatExt spid="_x0000_s188700"/>
                </a:ext>
                <a:ext uri="{FF2B5EF4-FFF2-40B4-BE49-F238E27FC236}">
                  <a16:creationId xmlns:a16="http://schemas.microsoft.com/office/drawing/2014/main" id="{00000000-0008-0000-1600-00001C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188701" name="Button 285" hidden="1">
              <a:extLst>
                <a:ext uri="{63B3BB69-23CF-44E3-9099-C40C66FF867C}">
                  <a14:compatExt spid="_x0000_s188701"/>
                </a:ext>
                <a:ext uri="{FF2B5EF4-FFF2-40B4-BE49-F238E27FC236}">
                  <a16:creationId xmlns:a16="http://schemas.microsoft.com/office/drawing/2014/main" id="{00000000-0008-0000-1600-00001D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702" name="Button 286" hidden="1">
              <a:extLst>
                <a:ext uri="{63B3BB69-23CF-44E3-9099-C40C66FF867C}">
                  <a14:compatExt spid="_x0000_s188702"/>
                </a:ext>
                <a:ext uri="{FF2B5EF4-FFF2-40B4-BE49-F238E27FC236}">
                  <a16:creationId xmlns:a16="http://schemas.microsoft.com/office/drawing/2014/main" id="{00000000-0008-0000-1600-00001E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703" name="Button 287" hidden="1">
              <a:extLst>
                <a:ext uri="{63B3BB69-23CF-44E3-9099-C40C66FF867C}">
                  <a14:compatExt spid="_x0000_s188703"/>
                </a:ext>
                <a:ext uri="{FF2B5EF4-FFF2-40B4-BE49-F238E27FC236}">
                  <a16:creationId xmlns:a16="http://schemas.microsoft.com/office/drawing/2014/main" id="{00000000-0008-0000-1600-00001F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704" name="Button 288" hidden="1">
              <a:extLst>
                <a:ext uri="{63B3BB69-23CF-44E3-9099-C40C66FF867C}">
                  <a14:compatExt spid="_x0000_s188704"/>
                </a:ext>
                <a:ext uri="{FF2B5EF4-FFF2-40B4-BE49-F238E27FC236}">
                  <a16:creationId xmlns:a16="http://schemas.microsoft.com/office/drawing/2014/main" id="{00000000-0008-0000-1600-000020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188705" name="Button 289" hidden="1">
              <a:extLst>
                <a:ext uri="{63B3BB69-23CF-44E3-9099-C40C66FF867C}">
                  <a14:compatExt spid="_x0000_s188705"/>
                </a:ext>
                <a:ext uri="{FF2B5EF4-FFF2-40B4-BE49-F238E27FC236}">
                  <a16:creationId xmlns:a16="http://schemas.microsoft.com/office/drawing/2014/main" id="{00000000-0008-0000-1600-000021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188706" name="Button 290" hidden="1">
              <a:extLst>
                <a:ext uri="{63B3BB69-23CF-44E3-9099-C40C66FF867C}">
                  <a14:compatExt spid="_x0000_s188706"/>
                </a:ext>
                <a:ext uri="{FF2B5EF4-FFF2-40B4-BE49-F238E27FC236}">
                  <a16:creationId xmlns:a16="http://schemas.microsoft.com/office/drawing/2014/main" id="{00000000-0008-0000-1600-000022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188707" name="Button 291" hidden="1">
              <a:extLst>
                <a:ext uri="{63B3BB69-23CF-44E3-9099-C40C66FF867C}">
                  <a14:compatExt spid="_x0000_s188707"/>
                </a:ext>
                <a:ext uri="{FF2B5EF4-FFF2-40B4-BE49-F238E27FC236}">
                  <a16:creationId xmlns:a16="http://schemas.microsoft.com/office/drawing/2014/main" id="{00000000-0008-0000-1600-000023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188708" name="Button 292" hidden="1">
              <a:extLst>
                <a:ext uri="{63B3BB69-23CF-44E3-9099-C40C66FF867C}">
                  <a14:compatExt spid="_x0000_s188708"/>
                </a:ext>
                <a:ext uri="{FF2B5EF4-FFF2-40B4-BE49-F238E27FC236}">
                  <a16:creationId xmlns:a16="http://schemas.microsoft.com/office/drawing/2014/main" id="{00000000-0008-0000-1600-000024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188709" name="Button 293" hidden="1">
              <a:extLst>
                <a:ext uri="{63B3BB69-23CF-44E3-9099-C40C66FF867C}">
                  <a14:compatExt spid="_x0000_s188709"/>
                </a:ext>
                <a:ext uri="{FF2B5EF4-FFF2-40B4-BE49-F238E27FC236}">
                  <a16:creationId xmlns:a16="http://schemas.microsoft.com/office/drawing/2014/main" id="{00000000-0008-0000-1600-000025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710" name="Button 294" hidden="1">
              <a:extLst>
                <a:ext uri="{63B3BB69-23CF-44E3-9099-C40C66FF867C}">
                  <a14:compatExt spid="_x0000_s188710"/>
                </a:ext>
                <a:ext uri="{FF2B5EF4-FFF2-40B4-BE49-F238E27FC236}">
                  <a16:creationId xmlns:a16="http://schemas.microsoft.com/office/drawing/2014/main" id="{00000000-0008-0000-1600-000026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711" name="Button 295" hidden="1">
              <a:extLst>
                <a:ext uri="{63B3BB69-23CF-44E3-9099-C40C66FF867C}">
                  <a14:compatExt spid="_x0000_s188711"/>
                </a:ext>
                <a:ext uri="{FF2B5EF4-FFF2-40B4-BE49-F238E27FC236}">
                  <a16:creationId xmlns:a16="http://schemas.microsoft.com/office/drawing/2014/main" id="{00000000-0008-0000-1600-000027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712" name="Button 296" hidden="1">
              <a:extLst>
                <a:ext uri="{63B3BB69-23CF-44E3-9099-C40C66FF867C}">
                  <a14:compatExt spid="_x0000_s188712"/>
                </a:ext>
                <a:ext uri="{FF2B5EF4-FFF2-40B4-BE49-F238E27FC236}">
                  <a16:creationId xmlns:a16="http://schemas.microsoft.com/office/drawing/2014/main" id="{00000000-0008-0000-1600-000028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188713" name="Button 297" hidden="1">
              <a:extLst>
                <a:ext uri="{63B3BB69-23CF-44E3-9099-C40C66FF867C}">
                  <a14:compatExt spid="_x0000_s188713"/>
                </a:ext>
                <a:ext uri="{FF2B5EF4-FFF2-40B4-BE49-F238E27FC236}">
                  <a16:creationId xmlns:a16="http://schemas.microsoft.com/office/drawing/2014/main" id="{00000000-0008-0000-1600-000029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714" name="Button 298" hidden="1">
              <a:extLst>
                <a:ext uri="{63B3BB69-23CF-44E3-9099-C40C66FF867C}">
                  <a14:compatExt spid="_x0000_s188714"/>
                </a:ext>
                <a:ext uri="{FF2B5EF4-FFF2-40B4-BE49-F238E27FC236}">
                  <a16:creationId xmlns:a16="http://schemas.microsoft.com/office/drawing/2014/main" id="{00000000-0008-0000-1600-00002A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715" name="Button 299" hidden="1">
              <a:extLst>
                <a:ext uri="{63B3BB69-23CF-44E3-9099-C40C66FF867C}">
                  <a14:compatExt spid="_x0000_s188715"/>
                </a:ext>
                <a:ext uri="{FF2B5EF4-FFF2-40B4-BE49-F238E27FC236}">
                  <a16:creationId xmlns:a16="http://schemas.microsoft.com/office/drawing/2014/main" id="{00000000-0008-0000-1600-00002B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716" name="Button 300" hidden="1">
              <a:extLst>
                <a:ext uri="{63B3BB69-23CF-44E3-9099-C40C66FF867C}">
                  <a14:compatExt spid="_x0000_s188716"/>
                </a:ext>
                <a:ext uri="{FF2B5EF4-FFF2-40B4-BE49-F238E27FC236}">
                  <a16:creationId xmlns:a16="http://schemas.microsoft.com/office/drawing/2014/main" id="{00000000-0008-0000-1600-00002C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188717" name="Button 301" hidden="1">
              <a:extLst>
                <a:ext uri="{63B3BB69-23CF-44E3-9099-C40C66FF867C}">
                  <a14:compatExt spid="_x0000_s188717"/>
                </a:ext>
                <a:ext uri="{FF2B5EF4-FFF2-40B4-BE49-F238E27FC236}">
                  <a16:creationId xmlns:a16="http://schemas.microsoft.com/office/drawing/2014/main" id="{00000000-0008-0000-1600-00002D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188718" name="Button 302" hidden="1">
              <a:extLst>
                <a:ext uri="{63B3BB69-23CF-44E3-9099-C40C66FF867C}">
                  <a14:compatExt spid="_x0000_s188718"/>
                </a:ext>
                <a:ext uri="{FF2B5EF4-FFF2-40B4-BE49-F238E27FC236}">
                  <a16:creationId xmlns:a16="http://schemas.microsoft.com/office/drawing/2014/main" id="{00000000-0008-0000-1600-00002E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188719" name="Button 303" hidden="1">
              <a:extLst>
                <a:ext uri="{63B3BB69-23CF-44E3-9099-C40C66FF867C}">
                  <a14:compatExt spid="_x0000_s188719"/>
                </a:ext>
                <a:ext uri="{FF2B5EF4-FFF2-40B4-BE49-F238E27FC236}">
                  <a16:creationId xmlns:a16="http://schemas.microsoft.com/office/drawing/2014/main" id="{00000000-0008-0000-1600-00002F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188720" name="Button 304" hidden="1">
              <a:extLst>
                <a:ext uri="{63B3BB69-23CF-44E3-9099-C40C66FF867C}">
                  <a14:compatExt spid="_x0000_s188720"/>
                </a:ext>
                <a:ext uri="{FF2B5EF4-FFF2-40B4-BE49-F238E27FC236}">
                  <a16:creationId xmlns:a16="http://schemas.microsoft.com/office/drawing/2014/main" id="{00000000-0008-0000-1600-000030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188721" name="Button 305" hidden="1">
              <a:extLst>
                <a:ext uri="{63B3BB69-23CF-44E3-9099-C40C66FF867C}">
                  <a14:compatExt spid="_x0000_s188721"/>
                </a:ext>
                <a:ext uri="{FF2B5EF4-FFF2-40B4-BE49-F238E27FC236}">
                  <a16:creationId xmlns:a16="http://schemas.microsoft.com/office/drawing/2014/main" id="{00000000-0008-0000-1600-000031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188722" name="Button 306" hidden="1">
              <a:extLst>
                <a:ext uri="{63B3BB69-23CF-44E3-9099-C40C66FF867C}">
                  <a14:compatExt spid="_x0000_s188722"/>
                </a:ext>
                <a:ext uri="{FF2B5EF4-FFF2-40B4-BE49-F238E27FC236}">
                  <a16:creationId xmlns:a16="http://schemas.microsoft.com/office/drawing/2014/main" id="{00000000-0008-0000-1600-000032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8723" name="Button 307" hidden="1">
              <a:extLst>
                <a:ext uri="{63B3BB69-23CF-44E3-9099-C40C66FF867C}">
                  <a14:compatExt spid="_x0000_s188723"/>
                </a:ext>
                <a:ext uri="{FF2B5EF4-FFF2-40B4-BE49-F238E27FC236}">
                  <a16:creationId xmlns:a16="http://schemas.microsoft.com/office/drawing/2014/main" id="{00000000-0008-0000-1600-000033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8724" name="Button 308" hidden="1">
              <a:extLst>
                <a:ext uri="{63B3BB69-23CF-44E3-9099-C40C66FF867C}">
                  <a14:compatExt spid="_x0000_s188724"/>
                </a:ext>
                <a:ext uri="{FF2B5EF4-FFF2-40B4-BE49-F238E27FC236}">
                  <a16:creationId xmlns:a16="http://schemas.microsoft.com/office/drawing/2014/main" id="{00000000-0008-0000-1600-000034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8725" name="Button 309" hidden="1">
              <a:extLst>
                <a:ext uri="{63B3BB69-23CF-44E3-9099-C40C66FF867C}">
                  <a14:compatExt spid="_x0000_s188725"/>
                </a:ext>
                <a:ext uri="{FF2B5EF4-FFF2-40B4-BE49-F238E27FC236}">
                  <a16:creationId xmlns:a16="http://schemas.microsoft.com/office/drawing/2014/main" id="{00000000-0008-0000-1600-000035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8726" name="Button 310" hidden="1">
              <a:extLst>
                <a:ext uri="{63B3BB69-23CF-44E3-9099-C40C66FF867C}">
                  <a14:compatExt spid="_x0000_s188726"/>
                </a:ext>
                <a:ext uri="{FF2B5EF4-FFF2-40B4-BE49-F238E27FC236}">
                  <a16:creationId xmlns:a16="http://schemas.microsoft.com/office/drawing/2014/main" id="{00000000-0008-0000-1600-000036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727" name="Button 311" hidden="1">
              <a:extLst>
                <a:ext uri="{63B3BB69-23CF-44E3-9099-C40C66FF867C}">
                  <a14:compatExt spid="_x0000_s188727"/>
                </a:ext>
                <a:ext uri="{FF2B5EF4-FFF2-40B4-BE49-F238E27FC236}">
                  <a16:creationId xmlns:a16="http://schemas.microsoft.com/office/drawing/2014/main" id="{00000000-0008-0000-1600-000037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728" name="Button 312" hidden="1">
              <a:extLst>
                <a:ext uri="{63B3BB69-23CF-44E3-9099-C40C66FF867C}">
                  <a14:compatExt spid="_x0000_s188728"/>
                </a:ext>
                <a:ext uri="{FF2B5EF4-FFF2-40B4-BE49-F238E27FC236}">
                  <a16:creationId xmlns:a16="http://schemas.microsoft.com/office/drawing/2014/main" id="{00000000-0008-0000-1600-000038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8729" name="Button 313" hidden="1">
              <a:extLst>
                <a:ext uri="{63B3BB69-23CF-44E3-9099-C40C66FF867C}">
                  <a14:compatExt spid="_x0000_s188729"/>
                </a:ext>
                <a:ext uri="{FF2B5EF4-FFF2-40B4-BE49-F238E27FC236}">
                  <a16:creationId xmlns:a16="http://schemas.microsoft.com/office/drawing/2014/main" id="{00000000-0008-0000-1600-000039E1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165100</xdr:rowOff>
        </xdr:to>
        <xdr:sp macro="" textlink="">
          <xdr:nvSpPr>
            <xdr:cNvPr id="189441" name="Button 1" hidden="1">
              <a:extLst>
                <a:ext uri="{63B3BB69-23CF-44E3-9099-C40C66FF867C}">
                  <a14:compatExt spid="_x0000_s189441"/>
                </a:ext>
                <a:ext uri="{FF2B5EF4-FFF2-40B4-BE49-F238E27FC236}">
                  <a16:creationId xmlns:a16="http://schemas.microsoft.com/office/drawing/2014/main" id="{00000000-0008-0000-1700-000001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73</xdr:row>
          <xdr:rowOff>50800</xdr:rowOff>
        </xdr:from>
        <xdr:to>
          <xdr:col>15</xdr:col>
          <xdr:colOff>546100</xdr:colOff>
          <xdr:row>74</xdr:row>
          <xdr:rowOff>107950</xdr:rowOff>
        </xdr:to>
        <xdr:sp macro="" textlink="">
          <xdr:nvSpPr>
            <xdr:cNvPr id="189442" name="Button 2" hidden="1">
              <a:extLst>
                <a:ext uri="{63B3BB69-23CF-44E3-9099-C40C66FF867C}">
                  <a14:compatExt spid="_x0000_s189442"/>
                </a:ext>
                <a:ext uri="{FF2B5EF4-FFF2-40B4-BE49-F238E27FC236}">
                  <a16:creationId xmlns:a16="http://schemas.microsoft.com/office/drawing/2014/main" id="{00000000-0008-0000-1700-000002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43" name="Button 3" hidden="1">
              <a:extLst>
                <a:ext uri="{63B3BB69-23CF-44E3-9099-C40C66FF867C}">
                  <a14:compatExt spid="_x0000_s189443"/>
                </a:ext>
                <a:ext uri="{FF2B5EF4-FFF2-40B4-BE49-F238E27FC236}">
                  <a16:creationId xmlns:a16="http://schemas.microsoft.com/office/drawing/2014/main" id="{00000000-0008-0000-1700-000003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44" name="Button 4" hidden="1">
              <a:extLst>
                <a:ext uri="{63B3BB69-23CF-44E3-9099-C40C66FF867C}">
                  <a14:compatExt spid="_x0000_s189444"/>
                </a:ext>
                <a:ext uri="{FF2B5EF4-FFF2-40B4-BE49-F238E27FC236}">
                  <a16:creationId xmlns:a16="http://schemas.microsoft.com/office/drawing/2014/main" id="{00000000-0008-0000-1700-000004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45" name="Button 5" hidden="1">
              <a:extLst>
                <a:ext uri="{63B3BB69-23CF-44E3-9099-C40C66FF867C}">
                  <a14:compatExt spid="_x0000_s189445"/>
                </a:ext>
                <a:ext uri="{FF2B5EF4-FFF2-40B4-BE49-F238E27FC236}">
                  <a16:creationId xmlns:a16="http://schemas.microsoft.com/office/drawing/2014/main" id="{00000000-0008-0000-1700-000005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46" name="Button 6" hidden="1">
              <a:extLst>
                <a:ext uri="{63B3BB69-23CF-44E3-9099-C40C66FF867C}">
                  <a14:compatExt spid="_x0000_s189446"/>
                </a:ext>
                <a:ext uri="{FF2B5EF4-FFF2-40B4-BE49-F238E27FC236}">
                  <a16:creationId xmlns:a16="http://schemas.microsoft.com/office/drawing/2014/main" id="{00000000-0008-0000-1700-000006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165100</xdr:rowOff>
        </xdr:to>
        <xdr:sp macro="" textlink="">
          <xdr:nvSpPr>
            <xdr:cNvPr id="189447" name="Button 7" hidden="1">
              <a:extLst>
                <a:ext uri="{63B3BB69-23CF-44E3-9099-C40C66FF867C}">
                  <a14:compatExt spid="_x0000_s189447"/>
                </a:ext>
                <a:ext uri="{FF2B5EF4-FFF2-40B4-BE49-F238E27FC236}">
                  <a16:creationId xmlns:a16="http://schemas.microsoft.com/office/drawing/2014/main" id="{00000000-0008-0000-1700-000007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48" name="Button 8" hidden="1">
              <a:extLst>
                <a:ext uri="{63B3BB69-23CF-44E3-9099-C40C66FF867C}">
                  <a14:compatExt spid="_x0000_s189448"/>
                </a:ext>
                <a:ext uri="{FF2B5EF4-FFF2-40B4-BE49-F238E27FC236}">
                  <a16:creationId xmlns:a16="http://schemas.microsoft.com/office/drawing/2014/main" id="{00000000-0008-0000-1700-000008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49" name="Button 9" hidden="1">
              <a:extLst>
                <a:ext uri="{63B3BB69-23CF-44E3-9099-C40C66FF867C}">
                  <a14:compatExt spid="_x0000_s189449"/>
                </a:ext>
                <a:ext uri="{FF2B5EF4-FFF2-40B4-BE49-F238E27FC236}">
                  <a16:creationId xmlns:a16="http://schemas.microsoft.com/office/drawing/2014/main" id="{00000000-0008-0000-1700-000009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50" name="Button 10" hidden="1">
              <a:extLst>
                <a:ext uri="{63B3BB69-23CF-44E3-9099-C40C66FF867C}">
                  <a14:compatExt spid="_x0000_s189450"/>
                </a:ext>
                <a:ext uri="{FF2B5EF4-FFF2-40B4-BE49-F238E27FC236}">
                  <a16:creationId xmlns:a16="http://schemas.microsoft.com/office/drawing/2014/main" id="{00000000-0008-0000-1700-00000A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51" name="Button 11" hidden="1">
              <a:extLst>
                <a:ext uri="{63B3BB69-23CF-44E3-9099-C40C66FF867C}">
                  <a14:compatExt spid="_x0000_s189451"/>
                </a:ext>
                <a:ext uri="{FF2B5EF4-FFF2-40B4-BE49-F238E27FC236}">
                  <a16:creationId xmlns:a16="http://schemas.microsoft.com/office/drawing/2014/main" id="{00000000-0008-0000-1700-00000B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165100</xdr:rowOff>
        </xdr:to>
        <xdr:sp macro="" textlink="">
          <xdr:nvSpPr>
            <xdr:cNvPr id="189452" name="Button 12" hidden="1">
              <a:extLst>
                <a:ext uri="{63B3BB69-23CF-44E3-9099-C40C66FF867C}">
                  <a14:compatExt spid="_x0000_s189452"/>
                </a:ext>
                <a:ext uri="{FF2B5EF4-FFF2-40B4-BE49-F238E27FC236}">
                  <a16:creationId xmlns:a16="http://schemas.microsoft.com/office/drawing/2014/main" id="{00000000-0008-0000-1700-00000C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53" name="Button 13" hidden="1">
              <a:extLst>
                <a:ext uri="{63B3BB69-23CF-44E3-9099-C40C66FF867C}">
                  <a14:compatExt spid="_x0000_s189453"/>
                </a:ext>
                <a:ext uri="{FF2B5EF4-FFF2-40B4-BE49-F238E27FC236}">
                  <a16:creationId xmlns:a16="http://schemas.microsoft.com/office/drawing/2014/main" id="{00000000-0008-0000-1700-00000D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54" name="Button 14" hidden="1">
              <a:extLst>
                <a:ext uri="{63B3BB69-23CF-44E3-9099-C40C66FF867C}">
                  <a14:compatExt spid="_x0000_s189454"/>
                </a:ext>
                <a:ext uri="{FF2B5EF4-FFF2-40B4-BE49-F238E27FC236}">
                  <a16:creationId xmlns:a16="http://schemas.microsoft.com/office/drawing/2014/main" id="{00000000-0008-0000-1700-00000E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55" name="Button 15" hidden="1">
              <a:extLst>
                <a:ext uri="{63B3BB69-23CF-44E3-9099-C40C66FF867C}">
                  <a14:compatExt spid="_x0000_s189455"/>
                </a:ext>
                <a:ext uri="{FF2B5EF4-FFF2-40B4-BE49-F238E27FC236}">
                  <a16:creationId xmlns:a16="http://schemas.microsoft.com/office/drawing/2014/main" id="{00000000-0008-0000-1700-00000F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56" name="Button 16" hidden="1">
              <a:extLst>
                <a:ext uri="{63B3BB69-23CF-44E3-9099-C40C66FF867C}">
                  <a14:compatExt spid="_x0000_s189456"/>
                </a:ext>
                <a:ext uri="{FF2B5EF4-FFF2-40B4-BE49-F238E27FC236}">
                  <a16:creationId xmlns:a16="http://schemas.microsoft.com/office/drawing/2014/main" id="{00000000-0008-0000-1700-000010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189457" name="Button 17" hidden="1">
              <a:extLst>
                <a:ext uri="{63B3BB69-23CF-44E3-9099-C40C66FF867C}">
                  <a14:compatExt spid="_x0000_s189457"/>
                </a:ext>
                <a:ext uri="{FF2B5EF4-FFF2-40B4-BE49-F238E27FC236}">
                  <a16:creationId xmlns:a16="http://schemas.microsoft.com/office/drawing/2014/main" id="{00000000-0008-0000-1700-000011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58" name="Button 18" hidden="1">
              <a:extLst>
                <a:ext uri="{63B3BB69-23CF-44E3-9099-C40C66FF867C}">
                  <a14:compatExt spid="_x0000_s189458"/>
                </a:ext>
                <a:ext uri="{FF2B5EF4-FFF2-40B4-BE49-F238E27FC236}">
                  <a16:creationId xmlns:a16="http://schemas.microsoft.com/office/drawing/2014/main" id="{00000000-0008-0000-1700-000012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59" name="Button 19" hidden="1">
              <a:extLst>
                <a:ext uri="{63B3BB69-23CF-44E3-9099-C40C66FF867C}">
                  <a14:compatExt spid="_x0000_s189459"/>
                </a:ext>
                <a:ext uri="{FF2B5EF4-FFF2-40B4-BE49-F238E27FC236}">
                  <a16:creationId xmlns:a16="http://schemas.microsoft.com/office/drawing/2014/main" id="{00000000-0008-0000-1700-000013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60" name="Button 20" hidden="1">
              <a:extLst>
                <a:ext uri="{63B3BB69-23CF-44E3-9099-C40C66FF867C}">
                  <a14:compatExt spid="_x0000_s189460"/>
                </a:ext>
                <a:ext uri="{FF2B5EF4-FFF2-40B4-BE49-F238E27FC236}">
                  <a16:creationId xmlns:a16="http://schemas.microsoft.com/office/drawing/2014/main" id="{00000000-0008-0000-1700-000014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61" name="Button 21" hidden="1">
              <a:extLst>
                <a:ext uri="{63B3BB69-23CF-44E3-9099-C40C66FF867C}">
                  <a14:compatExt spid="_x0000_s189461"/>
                </a:ext>
                <a:ext uri="{FF2B5EF4-FFF2-40B4-BE49-F238E27FC236}">
                  <a16:creationId xmlns:a16="http://schemas.microsoft.com/office/drawing/2014/main" id="{00000000-0008-0000-1700-000015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189462" name="Button 22" hidden="1">
              <a:extLst>
                <a:ext uri="{63B3BB69-23CF-44E3-9099-C40C66FF867C}">
                  <a14:compatExt spid="_x0000_s189462"/>
                </a:ext>
                <a:ext uri="{FF2B5EF4-FFF2-40B4-BE49-F238E27FC236}">
                  <a16:creationId xmlns:a16="http://schemas.microsoft.com/office/drawing/2014/main" id="{00000000-0008-0000-1700-000016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63" name="Button 23" hidden="1">
              <a:extLst>
                <a:ext uri="{63B3BB69-23CF-44E3-9099-C40C66FF867C}">
                  <a14:compatExt spid="_x0000_s189463"/>
                </a:ext>
                <a:ext uri="{FF2B5EF4-FFF2-40B4-BE49-F238E27FC236}">
                  <a16:creationId xmlns:a16="http://schemas.microsoft.com/office/drawing/2014/main" id="{00000000-0008-0000-1700-000017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64" name="Button 24" hidden="1">
              <a:extLst>
                <a:ext uri="{63B3BB69-23CF-44E3-9099-C40C66FF867C}">
                  <a14:compatExt spid="_x0000_s189464"/>
                </a:ext>
                <a:ext uri="{FF2B5EF4-FFF2-40B4-BE49-F238E27FC236}">
                  <a16:creationId xmlns:a16="http://schemas.microsoft.com/office/drawing/2014/main" id="{00000000-0008-0000-1700-000018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65" name="Button 25" hidden="1">
              <a:extLst>
                <a:ext uri="{63B3BB69-23CF-44E3-9099-C40C66FF867C}">
                  <a14:compatExt spid="_x0000_s189465"/>
                </a:ext>
                <a:ext uri="{FF2B5EF4-FFF2-40B4-BE49-F238E27FC236}">
                  <a16:creationId xmlns:a16="http://schemas.microsoft.com/office/drawing/2014/main" id="{00000000-0008-0000-1700-000019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66" name="Button 26" hidden="1">
              <a:extLst>
                <a:ext uri="{63B3BB69-23CF-44E3-9099-C40C66FF867C}">
                  <a14:compatExt spid="_x0000_s189466"/>
                </a:ext>
                <a:ext uri="{FF2B5EF4-FFF2-40B4-BE49-F238E27FC236}">
                  <a16:creationId xmlns:a16="http://schemas.microsoft.com/office/drawing/2014/main" id="{00000000-0008-0000-1700-00001A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67" name="Button 27" hidden="1">
              <a:extLst>
                <a:ext uri="{63B3BB69-23CF-44E3-9099-C40C66FF867C}">
                  <a14:compatExt spid="_x0000_s189467"/>
                </a:ext>
                <a:ext uri="{FF2B5EF4-FFF2-40B4-BE49-F238E27FC236}">
                  <a16:creationId xmlns:a16="http://schemas.microsoft.com/office/drawing/2014/main" id="{00000000-0008-0000-1700-00001B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68" name="Button 28" hidden="1">
              <a:extLst>
                <a:ext uri="{63B3BB69-23CF-44E3-9099-C40C66FF867C}">
                  <a14:compatExt spid="_x0000_s189468"/>
                </a:ext>
                <a:ext uri="{FF2B5EF4-FFF2-40B4-BE49-F238E27FC236}">
                  <a16:creationId xmlns:a16="http://schemas.microsoft.com/office/drawing/2014/main" id="{00000000-0008-0000-1700-00001C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69" name="Button 29" hidden="1">
              <a:extLst>
                <a:ext uri="{63B3BB69-23CF-44E3-9099-C40C66FF867C}">
                  <a14:compatExt spid="_x0000_s189469"/>
                </a:ext>
                <a:ext uri="{FF2B5EF4-FFF2-40B4-BE49-F238E27FC236}">
                  <a16:creationId xmlns:a16="http://schemas.microsoft.com/office/drawing/2014/main" id="{00000000-0008-0000-1700-00001D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70" name="Button 30" hidden="1">
              <a:extLst>
                <a:ext uri="{63B3BB69-23CF-44E3-9099-C40C66FF867C}">
                  <a14:compatExt spid="_x0000_s189470"/>
                </a:ext>
                <a:ext uri="{FF2B5EF4-FFF2-40B4-BE49-F238E27FC236}">
                  <a16:creationId xmlns:a16="http://schemas.microsoft.com/office/drawing/2014/main" id="{00000000-0008-0000-1700-00001E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165100</xdr:rowOff>
        </xdr:to>
        <xdr:sp macro="" textlink="">
          <xdr:nvSpPr>
            <xdr:cNvPr id="189471" name="Button 31" hidden="1">
              <a:extLst>
                <a:ext uri="{63B3BB69-23CF-44E3-9099-C40C66FF867C}">
                  <a14:compatExt spid="_x0000_s189471"/>
                </a:ext>
                <a:ext uri="{FF2B5EF4-FFF2-40B4-BE49-F238E27FC236}">
                  <a16:creationId xmlns:a16="http://schemas.microsoft.com/office/drawing/2014/main" id="{00000000-0008-0000-1700-00001F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72" name="Button 32" hidden="1">
              <a:extLst>
                <a:ext uri="{63B3BB69-23CF-44E3-9099-C40C66FF867C}">
                  <a14:compatExt spid="_x0000_s189472"/>
                </a:ext>
                <a:ext uri="{FF2B5EF4-FFF2-40B4-BE49-F238E27FC236}">
                  <a16:creationId xmlns:a16="http://schemas.microsoft.com/office/drawing/2014/main" id="{00000000-0008-0000-1700-000020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73" name="Button 33" hidden="1">
              <a:extLst>
                <a:ext uri="{63B3BB69-23CF-44E3-9099-C40C66FF867C}">
                  <a14:compatExt spid="_x0000_s189473"/>
                </a:ext>
                <a:ext uri="{FF2B5EF4-FFF2-40B4-BE49-F238E27FC236}">
                  <a16:creationId xmlns:a16="http://schemas.microsoft.com/office/drawing/2014/main" id="{00000000-0008-0000-1700-000021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74" name="Button 34" hidden="1">
              <a:extLst>
                <a:ext uri="{63B3BB69-23CF-44E3-9099-C40C66FF867C}">
                  <a14:compatExt spid="_x0000_s189474"/>
                </a:ext>
                <a:ext uri="{FF2B5EF4-FFF2-40B4-BE49-F238E27FC236}">
                  <a16:creationId xmlns:a16="http://schemas.microsoft.com/office/drawing/2014/main" id="{00000000-0008-0000-1700-000022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75" name="Button 35" hidden="1">
              <a:extLst>
                <a:ext uri="{63B3BB69-23CF-44E3-9099-C40C66FF867C}">
                  <a14:compatExt spid="_x0000_s189475"/>
                </a:ext>
                <a:ext uri="{FF2B5EF4-FFF2-40B4-BE49-F238E27FC236}">
                  <a16:creationId xmlns:a16="http://schemas.microsoft.com/office/drawing/2014/main" id="{00000000-0008-0000-1700-000023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189476" name="Button 36" hidden="1">
              <a:extLst>
                <a:ext uri="{63B3BB69-23CF-44E3-9099-C40C66FF867C}">
                  <a14:compatExt spid="_x0000_s189476"/>
                </a:ext>
                <a:ext uri="{FF2B5EF4-FFF2-40B4-BE49-F238E27FC236}">
                  <a16:creationId xmlns:a16="http://schemas.microsoft.com/office/drawing/2014/main" id="{00000000-0008-0000-1700-000024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77" name="Button 37" hidden="1">
              <a:extLst>
                <a:ext uri="{63B3BB69-23CF-44E3-9099-C40C66FF867C}">
                  <a14:compatExt spid="_x0000_s189477"/>
                </a:ext>
                <a:ext uri="{FF2B5EF4-FFF2-40B4-BE49-F238E27FC236}">
                  <a16:creationId xmlns:a16="http://schemas.microsoft.com/office/drawing/2014/main" id="{00000000-0008-0000-1700-000025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78" name="Button 38" hidden="1">
              <a:extLst>
                <a:ext uri="{63B3BB69-23CF-44E3-9099-C40C66FF867C}">
                  <a14:compatExt spid="_x0000_s189478"/>
                </a:ext>
                <a:ext uri="{FF2B5EF4-FFF2-40B4-BE49-F238E27FC236}">
                  <a16:creationId xmlns:a16="http://schemas.microsoft.com/office/drawing/2014/main" id="{00000000-0008-0000-1700-000026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79" name="Button 39" hidden="1">
              <a:extLst>
                <a:ext uri="{63B3BB69-23CF-44E3-9099-C40C66FF867C}">
                  <a14:compatExt spid="_x0000_s189479"/>
                </a:ext>
                <a:ext uri="{FF2B5EF4-FFF2-40B4-BE49-F238E27FC236}">
                  <a16:creationId xmlns:a16="http://schemas.microsoft.com/office/drawing/2014/main" id="{00000000-0008-0000-1700-000027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80" name="Button 40" hidden="1">
              <a:extLst>
                <a:ext uri="{63B3BB69-23CF-44E3-9099-C40C66FF867C}">
                  <a14:compatExt spid="_x0000_s189480"/>
                </a:ext>
                <a:ext uri="{FF2B5EF4-FFF2-40B4-BE49-F238E27FC236}">
                  <a16:creationId xmlns:a16="http://schemas.microsoft.com/office/drawing/2014/main" id="{00000000-0008-0000-1700-000028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189481" name="Button 41" hidden="1">
              <a:extLst>
                <a:ext uri="{63B3BB69-23CF-44E3-9099-C40C66FF867C}">
                  <a14:compatExt spid="_x0000_s189481"/>
                </a:ext>
                <a:ext uri="{FF2B5EF4-FFF2-40B4-BE49-F238E27FC236}">
                  <a16:creationId xmlns:a16="http://schemas.microsoft.com/office/drawing/2014/main" id="{00000000-0008-0000-1700-000029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82" name="Button 42" hidden="1">
              <a:extLst>
                <a:ext uri="{63B3BB69-23CF-44E3-9099-C40C66FF867C}">
                  <a14:compatExt spid="_x0000_s189482"/>
                </a:ext>
                <a:ext uri="{FF2B5EF4-FFF2-40B4-BE49-F238E27FC236}">
                  <a16:creationId xmlns:a16="http://schemas.microsoft.com/office/drawing/2014/main" id="{00000000-0008-0000-1700-00002A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83" name="Button 43" hidden="1">
              <a:extLst>
                <a:ext uri="{63B3BB69-23CF-44E3-9099-C40C66FF867C}">
                  <a14:compatExt spid="_x0000_s189483"/>
                </a:ext>
                <a:ext uri="{FF2B5EF4-FFF2-40B4-BE49-F238E27FC236}">
                  <a16:creationId xmlns:a16="http://schemas.microsoft.com/office/drawing/2014/main" id="{00000000-0008-0000-1700-00002B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84" name="Button 44" hidden="1">
              <a:extLst>
                <a:ext uri="{63B3BB69-23CF-44E3-9099-C40C66FF867C}">
                  <a14:compatExt spid="_x0000_s189484"/>
                </a:ext>
                <a:ext uri="{FF2B5EF4-FFF2-40B4-BE49-F238E27FC236}">
                  <a16:creationId xmlns:a16="http://schemas.microsoft.com/office/drawing/2014/main" id="{00000000-0008-0000-1700-00002C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85" name="Button 45" hidden="1">
              <a:extLst>
                <a:ext uri="{63B3BB69-23CF-44E3-9099-C40C66FF867C}">
                  <a14:compatExt spid="_x0000_s189485"/>
                </a:ext>
                <a:ext uri="{FF2B5EF4-FFF2-40B4-BE49-F238E27FC236}">
                  <a16:creationId xmlns:a16="http://schemas.microsoft.com/office/drawing/2014/main" id="{00000000-0008-0000-1700-00002D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189486" name="Button 46" hidden="1">
              <a:extLst>
                <a:ext uri="{63B3BB69-23CF-44E3-9099-C40C66FF867C}">
                  <a14:compatExt spid="_x0000_s189486"/>
                </a:ext>
                <a:ext uri="{FF2B5EF4-FFF2-40B4-BE49-F238E27FC236}">
                  <a16:creationId xmlns:a16="http://schemas.microsoft.com/office/drawing/2014/main" id="{00000000-0008-0000-1700-00002E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87" name="Button 47" hidden="1">
              <a:extLst>
                <a:ext uri="{63B3BB69-23CF-44E3-9099-C40C66FF867C}">
                  <a14:compatExt spid="_x0000_s189487"/>
                </a:ext>
                <a:ext uri="{FF2B5EF4-FFF2-40B4-BE49-F238E27FC236}">
                  <a16:creationId xmlns:a16="http://schemas.microsoft.com/office/drawing/2014/main" id="{00000000-0008-0000-1700-00002F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88" name="Button 48" hidden="1">
              <a:extLst>
                <a:ext uri="{63B3BB69-23CF-44E3-9099-C40C66FF867C}">
                  <a14:compatExt spid="_x0000_s189488"/>
                </a:ext>
                <a:ext uri="{FF2B5EF4-FFF2-40B4-BE49-F238E27FC236}">
                  <a16:creationId xmlns:a16="http://schemas.microsoft.com/office/drawing/2014/main" id="{00000000-0008-0000-1700-000030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89" name="Button 49" hidden="1">
              <a:extLst>
                <a:ext uri="{63B3BB69-23CF-44E3-9099-C40C66FF867C}">
                  <a14:compatExt spid="_x0000_s189489"/>
                </a:ext>
                <a:ext uri="{FF2B5EF4-FFF2-40B4-BE49-F238E27FC236}">
                  <a16:creationId xmlns:a16="http://schemas.microsoft.com/office/drawing/2014/main" id="{00000000-0008-0000-1700-000031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90" name="Button 50" hidden="1">
              <a:extLst>
                <a:ext uri="{63B3BB69-23CF-44E3-9099-C40C66FF867C}">
                  <a14:compatExt spid="_x0000_s189490"/>
                </a:ext>
                <a:ext uri="{FF2B5EF4-FFF2-40B4-BE49-F238E27FC236}">
                  <a16:creationId xmlns:a16="http://schemas.microsoft.com/office/drawing/2014/main" id="{00000000-0008-0000-1700-000032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165100</xdr:rowOff>
        </xdr:to>
        <xdr:sp macro="" textlink="">
          <xdr:nvSpPr>
            <xdr:cNvPr id="189491" name="Button 51" hidden="1">
              <a:extLst>
                <a:ext uri="{63B3BB69-23CF-44E3-9099-C40C66FF867C}">
                  <a14:compatExt spid="_x0000_s189491"/>
                </a:ext>
                <a:ext uri="{FF2B5EF4-FFF2-40B4-BE49-F238E27FC236}">
                  <a16:creationId xmlns:a16="http://schemas.microsoft.com/office/drawing/2014/main" id="{00000000-0008-0000-1700-000033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92" name="Button 52" hidden="1">
              <a:extLst>
                <a:ext uri="{63B3BB69-23CF-44E3-9099-C40C66FF867C}">
                  <a14:compatExt spid="_x0000_s189492"/>
                </a:ext>
                <a:ext uri="{FF2B5EF4-FFF2-40B4-BE49-F238E27FC236}">
                  <a16:creationId xmlns:a16="http://schemas.microsoft.com/office/drawing/2014/main" id="{00000000-0008-0000-1700-000034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93" name="Button 53" hidden="1">
              <a:extLst>
                <a:ext uri="{63B3BB69-23CF-44E3-9099-C40C66FF867C}">
                  <a14:compatExt spid="_x0000_s189493"/>
                </a:ext>
                <a:ext uri="{FF2B5EF4-FFF2-40B4-BE49-F238E27FC236}">
                  <a16:creationId xmlns:a16="http://schemas.microsoft.com/office/drawing/2014/main" id="{00000000-0008-0000-1700-000035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94" name="Button 54" hidden="1">
              <a:extLst>
                <a:ext uri="{63B3BB69-23CF-44E3-9099-C40C66FF867C}">
                  <a14:compatExt spid="_x0000_s189494"/>
                </a:ext>
                <a:ext uri="{FF2B5EF4-FFF2-40B4-BE49-F238E27FC236}">
                  <a16:creationId xmlns:a16="http://schemas.microsoft.com/office/drawing/2014/main" id="{00000000-0008-0000-1700-000036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189495" name="Button 55" hidden="1">
              <a:extLst>
                <a:ext uri="{63B3BB69-23CF-44E3-9099-C40C66FF867C}">
                  <a14:compatExt spid="_x0000_s189495"/>
                </a:ext>
                <a:ext uri="{FF2B5EF4-FFF2-40B4-BE49-F238E27FC236}">
                  <a16:creationId xmlns:a16="http://schemas.microsoft.com/office/drawing/2014/main" id="{00000000-0008-0000-1700-000037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96" name="Button 56" hidden="1">
              <a:extLst>
                <a:ext uri="{63B3BB69-23CF-44E3-9099-C40C66FF867C}">
                  <a14:compatExt spid="_x0000_s189496"/>
                </a:ext>
                <a:ext uri="{FF2B5EF4-FFF2-40B4-BE49-F238E27FC236}">
                  <a16:creationId xmlns:a16="http://schemas.microsoft.com/office/drawing/2014/main" id="{00000000-0008-0000-1700-000038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97" name="Button 57" hidden="1">
              <a:extLst>
                <a:ext uri="{63B3BB69-23CF-44E3-9099-C40C66FF867C}">
                  <a14:compatExt spid="_x0000_s189497"/>
                </a:ext>
                <a:ext uri="{FF2B5EF4-FFF2-40B4-BE49-F238E27FC236}">
                  <a16:creationId xmlns:a16="http://schemas.microsoft.com/office/drawing/2014/main" id="{00000000-0008-0000-1700-000039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89498" name="Button 58" hidden="1">
              <a:extLst>
                <a:ext uri="{63B3BB69-23CF-44E3-9099-C40C66FF867C}">
                  <a14:compatExt spid="_x0000_s189498"/>
                </a:ext>
                <a:ext uri="{FF2B5EF4-FFF2-40B4-BE49-F238E27FC236}">
                  <a16:creationId xmlns:a16="http://schemas.microsoft.com/office/drawing/2014/main" id="{00000000-0008-0000-1700-00003AE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203200</xdr:colOff>
          <xdr:row>2</xdr:row>
          <xdr:rowOff>95250</xdr:rowOff>
        </xdr:from>
        <xdr:to>
          <xdr:col>6</xdr:col>
          <xdr:colOff>88900</xdr:colOff>
          <xdr:row>4</xdr:row>
          <xdr:rowOff>12700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19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4</xdr:row>
          <xdr:rowOff>31750</xdr:rowOff>
        </xdr:from>
        <xdr:to>
          <xdr:col>6</xdr:col>
          <xdr:colOff>88900</xdr:colOff>
          <xdr:row>5</xdr:row>
          <xdr:rowOff>69850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19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5</xdr:row>
          <xdr:rowOff>88900</xdr:rowOff>
        </xdr:from>
        <xdr:to>
          <xdr:col>6</xdr:col>
          <xdr:colOff>88900</xdr:colOff>
          <xdr:row>7</xdr:row>
          <xdr:rowOff>12700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19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7</xdr:row>
          <xdr:rowOff>76200</xdr:rowOff>
        </xdr:from>
        <xdr:to>
          <xdr:col>5</xdr:col>
          <xdr:colOff>0</xdr:colOff>
          <xdr:row>9</xdr:row>
          <xdr:rowOff>12700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19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9</xdr:row>
          <xdr:rowOff>88900</xdr:rowOff>
        </xdr:from>
        <xdr:to>
          <xdr:col>6</xdr:col>
          <xdr:colOff>88900</xdr:colOff>
          <xdr:row>11</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19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10</xdr:row>
          <xdr:rowOff>88900</xdr:rowOff>
        </xdr:from>
        <xdr:to>
          <xdr:col>5</xdr:col>
          <xdr:colOff>0</xdr:colOff>
          <xdr:row>12</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19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11</xdr:row>
          <xdr:rowOff>88900</xdr:rowOff>
        </xdr:from>
        <xdr:to>
          <xdr:col>5</xdr:col>
          <xdr:colOff>0</xdr:colOff>
          <xdr:row>13</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19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12</xdr:row>
          <xdr:rowOff>88900</xdr:rowOff>
        </xdr:from>
        <xdr:to>
          <xdr:col>5</xdr:col>
          <xdr:colOff>0</xdr:colOff>
          <xdr:row>14</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19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13</xdr:row>
          <xdr:rowOff>88900</xdr:rowOff>
        </xdr:from>
        <xdr:to>
          <xdr:col>5</xdr:col>
          <xdr:colOff>0</xdr:colOff>
          <xdr:row>15</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19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14</xdr:row>
          <xdr:rowOff>95250</xdr:rowOff>
        </xdr:from>
        <xdr:to>
          <xdr:col>5</xdr:col>
          <xdr:colOff>0</xdr:colOff>
          <xdr:row>16</xdr:row>
          <xdr:rowOff>31750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19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15</xdr:row>
          <xdr:rowOff>88900</xdr:rowOff>
        </xdr:from>
        <xdr:to>
          <xdr:col>5</xdr:col>
          <xdr:colOff>0</xdr:colOff>
          <xdr:row>17</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19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16</xdr:row>
          <xdr:rowOff>88900</xdr:rowOff>
        </xdr:from>
        <xdr:to>
          <xdr:col>5</xdr:col>
          <xdr:colOff>0</xdr:colOff>
          <xdr:row>18</xdr:row>
          <xdr:rowOff>12700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19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17</xdr:row>
          <xdr:rowOff>88900</xdr:rowOff>
        </xdr:from>
        <xdr:to>
          <xdr:col>5</xdr:col>
          <xdr:colOff>0</xdr:colOff>
          <xdr:row>19</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19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18</xdr:row>
          <xdr:rowOff>88900</xdr:rowOff>
        </xdr:from>
        <xdr:to>
          <xdr:col>5</xdr:col>
          <xdr:colOff>0</xdr:colOff>
          <xdr:row>20</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19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19</xdr:row>
          <xdr:rowOff>88900</xdr:rowOff>
        </xdr:from>
        <xdr:to>
          <xdr:col>5</xdr:col>
          <xdr:colOff>0</xdr:colOff>
          <xdr:row>21</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19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20</xdr:row>
          <xdr:rowOff>88900</xdr:rowOff>
        </xdr:from>
        <xdr:to>
          <xdr:col>5</xdr:col>
          <xdr:colOff>0</xdr:colOff>
          <xdr:row>22</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19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21</xdr:row>
          <xdr:rowOff>88900</xdr:rowOff>
        </xdr:from>
        <xdr:to>
          <xdr:col>5</xdr:col>
          <xdr:colOff>0</xdr:colOff>
          <xdr:row>23</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19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22</xdr:row>
          <xdr:rowOff>88900</xdr:rowOff>
        </xdr:from>
        <xdr:to>
          <xdr:col>5</xdr:col>
          <xdr:colOff>0</xdr:colOff>
          <xdr:row>24</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19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23</xdr:row>
          <xdr:rowOff>88900</xdr:rowOff>
        </xdr:from>
        <xdr:to>
          <xdr:col>5</xdr:col>
          <xdr:colOff>0</xdr:colOff>
          <xdr:row>25</xdr:row>
          <xdr:rowOff>19050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19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165100</xdr:rowOff>
        </xdr:to>
        <xdr:sp macro="" textlink="">
          <xdr:nvSpPr>
            <xdr:cNvPr id="24577" name="Button 1" hidden="1">
              <a:extLst>
                <a:ext uri="{63B3BB69-23CF-44E3-9099-C40C66FF867C}">
                  <a14:compatExt spid="_x0000_s24577"/>
                </a:ext>
                <a:ext uri="{FF2B5EF4-FFF2-40B4-BE49-F238E27FC236}">
                  <a16:creationId xmlns:a16="http://schemas.microsoft.com/office/drawing/2014/main" id="{00000000-0008-0000-0300-0000016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71</xdr:row>
          <xdr:rowOff>50800</xdr:rowOff>
        </xdr:from>
        <xdr:to>
          <xdr:col>15</xdr:col>
          <xdr:colOff>546100</xdr:colOff>
          <xdr:row>72</xdr:row>
          <xdr:rowOff>107950</xdr:rowOff>
        </xdr:to>
        <xdr:sp macro="" textlink="">
          <xdr:nvSpPr>
            <xdr:cNvPr id="24591" name="Button 15" hidden="1">
              <a:extLst>
                <a:ext uri="{63B3BB69-23CF-44E3-9099-C40C66FF867C}">
                  <a14:compatExt spid="_x0000_s24591"/>
                </a:ext>
                <a:ext uri="{FF2B5EF4-FFF2-40B4-BE49-F238E27FC236}">
                  <a16:creationId xmlns:a16="http://schemas.microsoft.com/office/drawing/2014/main" id="{00000000-0008-0000-0300-00000F6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4592" name="Button 16" hidden="1">
              <a:extLst>
                <a:ext uri="{63B3BB69-23CF-44E3-9099-C40C66FF867C}">
                  <a14:compatExt spid="_x0000_s24592"/>
                </a:ext>
                <a:ext uri="{FF2B5EF4-FFF2-40B4-BE49-F238E27FC236}">
                  <a16:creationId xmlns:a16="http://schemas.microsoft.com/office/drawing/2014/main" id="{00000000-0008-0000-0300-0000106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4593" name="Button 17" hidden="1">
              <a:extLst>
                <a:ext uri="{63B3BB69-23CF-44E3-9099-C40C66FF867C}">
                  <a14:compatExt spid="_x0000_s24593"/>
                </a:ext>
                <a:ext uri="{FF2B5EF4-FFF2-40B4-BE49-F238E27FC236}">
                  <a16:creationId xmlns:a16="http://schemas.microsoft.com/office/drawing/2014/main" id="{00000000-0008-0000-0300-0000116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4594" name="Button 18" hidden="1">
              <a:extLst>
                <a:ext uri="{63B3BB69-23CF-44E3-9099-C40C66FF867C}">
                  <a14:compatExt spid="_x0000_s24594"/>
                </a:ext>
                <a:ext uri="{FF2B5EF4-FFF2-40B4-BE49-F238E27FC236}">
                  <a16:creationId xmlns:a16="http://schemas.microsoft.com/office/drawing/2014/main" id="{00000000-0008-0000-0300-0000126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4595" name="Button 19" hidden="1">
              <a:extLst>
                <a:ext uri="{63B3BB69-23CF-44E3-9099-C40C66FF867C}">
                  <a14:compatExt spid="_x0000_s24595"/>
                </a:ext>
                <a:ext uri="{FF2B5EF4-FFF2-40B4-BE49-F238E27FC236}">
                  <a16:creationId xmlns:a16="http://schemas.microsoft.com/office/drawing/2014/main" id="{00000000-0008-0000-0300-0000136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4596" name="Button 20" hidden="1">
              <a:extLst>
                <a:ext uri="{63B3BB69-23CF-44E3-9099-C40C66FF867C}">
                  <a14:compatExt spid="_x0000_s24596"/>
                </a:ext>
                <a:ext uri="{FF2B5EF4-FFF2-40B4-BE49-F238E27FC236}">
                  <a16:creationId xmlns:a16="http://schemas.microsoft.com/office/drawing/2014/main" id="{00000000-0008-0000-0300-0000146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4597" name="Button 21" hidden="1">
              <a:extLst>
                <a:ext uri="{63B3BB69-23CF-44E3-9099-C40C66FF867C}">
                  <a14:compatExt spid="_x0000_s24597"/>
                </a:ext>
                <a:ext uri="{FF2B5EF4-FFF2-40B4-BE49-F238E27FC236}">
                  <a16:creationId xmlns:a16="http://schemas.microsoft.com/office/drawing/2014/main" id="{00000000-0008-0000-0300-0000156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4598" name="Button 22" hidden="1">
              <a:extLst>
                <a:ext uri="{63B3BB69-23CF-44E3-9099-C40C66FF867C}">
                  <a14:compatExt spid="_x0000_s24598"/>
                </a:ext>
                <a:ext uri="{FF2B5EF4-FFF2-40B4-BE49-F238E27FC236}">
                  <a16:creationId xmlns:a16="http://schemas.microsoft.com/office/drawing/2014/main" id="{00000000-0008-0000-0300-0000166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26977" name="Button 1" hidden="1">
              <a:extLst>
                <a:ext uri="{63B3BB69-23CF-44E3-9099-C40C66FF867C}">
                  <a14:compatExt spid="_x0000_s126977"/>
                </a:ext>
                <a:ext uri="{FF2B5EF4-FFF2-40B4-BE49-F238E27FC236}">
                  <a16:creationId xmlns:a16="http://schemas.microsoft.com/office/drawing/2014/main" id="{00000000-0008-0000-0400-000001F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26978" name="Button 2" hidden="1">
              <a:extLst>
                <a:ext uri="{63B3BB69-23CF-44E3-9099-C40C66FF867C}">
                  <a14:compatExt spid="_x0000_s126978"/>
                </a:ext>
                <a:ext uri="{FF2B5EF4-FFF2-40B4-BE49-F238E27FC236}">
                  <a16:creationId xmlns:a16="http://schemas.microsoft.com/office/drawing/2014/main" id="{00000000-0008-0000-0400-000002F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26979" name="Button 3" hidden="1">
              <a:extLst>
                <a:ext uri="{63B3BB69-23CF-44E3-9099-C40C66FF867C}">
                  <a14:compatExt spid="_x0000_s126979"/>
                </a:ext>
                <a:ext uri="{FF2B5EF4-FFF2-40B4-BE49-F238E27FC236}">
                  <a16:creationId xmlns:a16="http://schemas.microsoft.com/office/drawing/2014/main" id="{00000000-0008-0000-0400-000003F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26980" name="Button 4" hidden="1">
              <a:extLst>
                <a:ext uri="{63B3BB69-23CF-44E3-9099-C40C66FF867C}">
                  <a14:compatExt spid="_x0000_s126980"/>
                </a:ext>
                <a:ext uri="{FF2B5EF4-FFF2-40B4-BE49-F238E27FC236}">
                  <a16:creationId xmlns:a16="http://schemas.microsoft.com/office/drawing/2014/main" id="{00000000-0008-0000-0400-000004F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126981" name="Button 5" hidden="1">
              <a:extLst>
                <a:ext uri="{63B3BB69-23CF-44E3-9099-C40C66FF867C}">
                  <a14:compatExt spid="_x0000_s126981"/>
                </a:ext>
                <a:ext uri="{FF2B5EF4-FFF2-40B4-BE49-F238E27FC236}">
                  <a16:creationId xmlns:a16="http://schemas.microsoft.com/office/drawing/2014/main" id="{00000000-0008-0000-0400-000005F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208897" name="Button 1" hidden="1">
              <a:extLst>
                <a:ext uri="{63B3BB69-23CF-44E3-9099-C40C66FF867C}">
                  <a14:compatExt spid="_x0000_s208897"/>
                </a:ext>
                <a:ext uri="{FF2B5EF4-FFF2-40B4-BE49-F238E27FC236}">
                  <a16:creationId xmlns:a16="http://schemas.microsoft.com/office/drawing/2014/main" id="{00000000-0008-0000-0500-000001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279400</xdr:colOff>
          <xdr:row>89</xdr:row>
          <xdr:rowOff>50800</xdr:rowOff>
        </xdr:from>
        <xdr:to>
          <xdr:col>16</xdr:col>
          <xdr:colOff>31750</xdr:colOff>
          <xdr:row>90</xdr:row>
          <xdr:rowOff>95250</xdr:rowOff>
        </xdr:to>
        <xdr:sp macro="" textlink="">
          <xdr:nvSpPr>
            <xdr:cNvPr id="208898" name="Button 2" hidden="1">
              <a:extLst>
                <a:ext uri="{63B3BB69-23CF-44E3-9099-C40C66FF867C}">
                  <a14:compatExt spid="_x0000_s208898"/>
                </a:ext>
                <a:ext uri="{FF2B5EF4-FFF2-40B4-BE49-F238E27FC236}">
                  <a16:creationId xmlns:a16="http://schemas.microsoft.com/office/drawing/2014/main" id="{00000000-0008-0000-0500-000002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08899" name="Button 3" hidden="1">
              <a:extLst>
                <a:ext uri="{63B3BB69-23CF-44E3-9099-C40C66FF867C}">
                  <a14:compatExt spid="_x0000_s208899"/>
                </a:ext>
                <a:ext uri="{FF2B5EF4-FFF2-40B4-BE49-F238E27FC236}">
                  <a16:creationId xmlns:a16="http://schemas.microsoft.com/office/drawing/2014/main" id="{00000000-0008-0000-0500-000003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08900" name="Button 4" hidden="1">
              <a:extLst>
                <a:ext uri="{63B3BB69-23CF-44E3-9099-C40C66FF867C}">
                  <a14:compatExt spid="_x0000_s208900"/>
                </a:ext>
                <a:ext uri="{FF2B5EF4-FFF2-40B4-BE49-F238E27FC236}">
                  <a16:creationId xmlns:a16="http://schemas.microsoft.com/office/drawing/2014/main" id="{00000000-0008-0000-0500-000004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08901" name="Button 5" hidden="1">
              <a:extLst>
                <a:ext uri="{63B3BB69-23CF-44E3-9099-C40C66FF867C}">
                  <a14:compatExt spid="_x0000_s208901"/>
                </a:ext>
                <a:ext uri="{FF2B5EF4-FFF2-40B4-BE49-F238E27FC236}">
                  <a16:creationId xmlns:a16="http://schemas.microsoft.com/office/drawing/2014/main" id="{00000000-0008-0000-0500-000005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08902" name="Button 6" hidden="1">
              <a:extLst>
                <a:ext uri="{63B3BB69-23CF-44E3-9099-C40C66FF867C}">
                  <a14:compatExt spid="_x0000_s208902"/>
                </a:ext>
                <a:ext uri="{FF2B5EF4-FFF2-40B4-BE49-F238E27FC236}">
                  <a16:creationId xmlns:a16="http://schemas.microsoft.com/office/drawing/2014/main" id="{00000000-0008-0000-0500-000006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08903" name="Button 7" hidden="1">
              <a:extLst>
                <a:ext uri="{63B3BB69-23CF-44E3-9099-C40C66FF867C}">
                  <a14:compatExt spid="_x0000_s208903"/>
                </a:ext>
                <a:ext uri="{FF2B5EF4-FFF2-40B4-BE49-F238E27FC236}">
                  <a16:creationId xmlns:a16="http://schemas.microsoft.com/office/drawing/2014/main" id="{00000000-0008-0000-0500-000007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08904" name="Button 8" hidden="1">
              <a:extLst>
                <a:ext uri="{63B3BB69-23CF-44E3-9099-C40C66FF867C}">
                  <a14:compatExt spid="_x0000_s208904"/>
                </a:ext>
                <a:ext uri="{FF2B5EF4-FFF2-40B4-BE49-F238E27FC236}">
                  <a16:creationId xmlns:a16="http://schemas.microsoft.com/office/drawing/2014/main" id="{00000000-0008-0000-0500-000008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08905" name="Button 9" hidden="1">
              <a:extLst>
                <a:ext uri="{63B3BB69-23CF-44E3-9099-C40C66FF867C}">
                  <a14:compatExt spid="_x0000_s208905"/>
                </a:ext>
                <a:ext uri="{FF2B5EF4-FFF2-40B4-BE49-F238E27FC236}">
                  <a16:creationId xmlns:a16="http://schemas.microsoft.com/office/drawing/2014/main" id="{00000000-0008-0000-0500-000009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208906" name="Button 10" hidden="1">
              <a:extLst>
                <a:ext uri="{63B3BB69-23CF-44E3-9099-C40C66FF867C}">
                  <a14:compatExt spid="_x0000_s208906"/>
                </a:ext>
                <a:ext uri="{FF2B5EF4-FFF2-40B4-BE49-F238E27FC236}">
                  <a16:creationId xmlns:a16="http://schemas.microsoft.com/office/drawing/2014/main" id="{00000000-0008-0000-0500-00000A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08907" name="Button 11" hidden="1">
              <a:extLst>
                <a:ext uri="{63B3BB69-23CF-44E3-9099-C40C66FF867C}">
                  <a14:compatExt spid="_x0000_s208907"/>
                </a:ext>
                <a:ext uri="{FF2B5EF4-FFF2-40B4-BE49-F238E27FC236}">
                  <a16:creationId xmlns:a16="http://schemas.microsoft.com/office/drawing/2014/main" id="{00000000-0008-0000-0500-00000B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08908" name="Button 12" hidden="1">
              <a:extLst>
                <a:ext uri="{63B3BB69-23CF-44E3-9099-C40C66FF867C}">
                  <a14:compatExt spid="_x0000_s208908"/>
                </a:ext>
                <a:ext uri="{FF2B5EF4-FFF2-40B4-BE49-F238E27FC236}">
                  <a16:creationId xmlns:a16="http://schemas.microsoft.com/office/drawing/2014/main" id="{00000000-0008-0000-0500-00000C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08909" name="Button 13" hidden="1">
              <a:extLst>
                <a:ext uri="{63B3BB69-23CF-44E3-9099-C40C66FF867C}">
                  <a14:compatExt spid="_x0000_s208909"/>
                </a:ext>
                <a:ext uri="{FF2B5EF4-FFF2-40B4-BE49-F238E27FC236}">
                  <a16:creationId xmlns:a16="http://schemas.microsoft.com/office/drawing/2014/main" id="{00000000-0008-0000-0500-00000D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208910" name="Button 14" hidden="1">
              <a:extLst>
                <a:ext uri="{63B3BB69-23CF-44E3-9099-C40C66FF867C}">
                  <a14:compatExt spid="_x0000_s208910"/>
                </a:ext>
                <a:ext uri="{FF2B5EF4-FFF2-40B4-BE49-F238E27FC236}">
                  <a16:creationId xmlns:a16="http://schemas.microsoft.com/office/drawing/2014/main" id="{00000000-0008-0000-0500-00000E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08911" name="Button 15" hidden="1">
              <a:extLst>
                <a:ext uri="{63B3BB69-23CF-44E3-9099-C40C66FF867C}">
                  <a14:compatExt spid="_x0000_s208911"/>
                </a:ext>
                <a:ext uri="{FF2B5EF4-FFF2-40B4-BE49-F238E27FC236}">
                  <a16:creationId xmlns:a16="http://schemas.microsoft.com/office/drawing/2014/main" id="{00000000-0008-0000-0500-00000F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08912" name="Button 16" hidden="1">
              <a:extLst>
                <a:ext uri="{63B3BB69-23CF-44E3-9099-C40C66FF867C}">
                  <a14:compatExt spid="_x0000_s208912"/>
                </a:ext>
                <a:ext uri="{FF2B5EF4-FFF2-40B4-BE49-F238E27FC236}">
                  <a16:creationId xmlns:a16="http://schemas.microsoft.com/office/drawing/2014/main" id="{00000000-0008-0000-0500-000010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08913" name="Button 17" hidden="1">
              <a:extLst>
                <a:ext uri="{63B3BB69-23CF-44E3-9099-C40C66FF867C}">
                  <a14:compatExt spid="_x0000_s208913"/>
                </a:ext>
                <a:ext uri="{FF2B5EF4-FFF2-40B4-BE49-F238E27FC236}">
                  <a16:creationId xmlns:a16="http://schemas.microsoft.com/office/drawing/2014/main" id="{00000000-0008-0000-0500-000011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208914" name="Button 18" hidden="1">
              <a:extLst>
                <a:ext uri="{63B3BB69-23CF-44E3-9099-C40C66FF867C}">
                  <a14:compatExt spid="_x0000_s208914"/>
                </a:ext>
                <a:ext uri="{FF2B5EF4-FFF2-40B4-BE49-F238E27FC236}">
                  <a16:creationId xmlns:a16="http://schemas.microsoft.com/office/drawing/2014/main" id="{00000000-0008-0000-0500-000012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08915" name="Button 19" hidden="1">
              <a:extLst>
                <a:ext uri="{63B3BB69-23CF-44E3-9099-C40C66FF867C}">
                  <a14:compatExt spid="_x0000_s208915"/>
                </a:ext>
                <a:ext uri="{FF2B5EF4-FFF2-40B4-BE49-F238E27FC236}">
                  <a16:creationId xmlns:a16="http://schemas.microsoft.com/office/drawing/2014/main" id="{00000000-0008-0000-0500-000013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08916" name="Button 20" hidden="1">
              <a:extLst>
                <a:ext uri="{63B3BB69-23CF-44E3-9099-C40C66FF867C}">
                  <a14:compatExt spid="_x0000_s208916"/>
                </a:ext>
                <a:ext uri="{FF2B5EF4-FFF2-40B4-BE49-F238E27FC236}">
                  <a16:creationId xmlns:a16="http://schemas.microsoft.com/office/drawing/2014/main" id="{00000000-0008-0000-0500-000014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08917" name="Button 21" hidden="1">
              <a:extLst>
                <a:ext uri="{63B3BB69-23CF-44E3-9099-C40C66FF867C}">
                  <a14:compatExt spid="_x0000_s208917"/>
                </a:ext>
                <a:ext uri="{FF2B5EF4-FFF2-40B4-BE49-F238E27FC236}">
                  <a16:creationId xmlns:a16="http://schemas.microsoft.com/office/drawing/2014/main" id="{00000000-0008-0000-0500-000015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208918" name="Button 22" hidden="1">
              <a:extLst>
                <a:ext uri="{63B3BB69-23CF-44E3-9099-C40C66FF867C}">
                  <a14:compatExt spid="_x0000_s208918"/>
                </a:ext>
                <a:ext uri="{FF2B5EF4-FFF2-40B4-BE49-F238E27FC236}">
                  <a16:creationId xmlns:a16="http://schemas.microsoft.com/office/drawing/2014/main" id="{00000000-0008-0000-0500-000016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08919" name="Button 23" hidden="1">
              <a:extLst>
                <a:ext uri="{63B3BB69-23CF-44E3-9099-C40C66FF867C}">
                  <a14:compatExt spid="_x0000_s208919"/>
                </a:ext>
                <a:ext uri="{FF2B5EF4-FFF2-40B4-BE49-F238E27FC236}">
                  <a16:creationId xmlns:a16="http://schemas.microsoft.com/office/drawing/2014/main" id="{00000000-0008-0000-0500-000017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08920" name="Button 24" hidden="1">
              <a:extLst>
                <a:ext uri="{63B3BB69-23CF-44E3-9099-C40C66FF867C}">
                  <a14:compatExt spid="_x0000_s208920"/>
                </a:ext>
                <a:ext uri="{FF2B5EF4-FFF2-40B4-BE49-F238E27FC236}">
                  <a16:creationId xmlns:a16="http://schemas.microsoft.com/office/drawing/2014/main" id="{00000000-0008-0000-0500-000018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08921" name="Button 25" hidden="1">
              <a:extLst>
                <a:ext uri="{63B3BB69-23CF-44E3-9099-C40C66FF867C}">
                  <a14:compatExt spid="_x0000_s208921"/>
                </a:ext>
                <a:ext uri="{FF2B5EF4-FFF2-40B4-BE49-F238E27FC236}">
                  <a16:creationId xmlns:a16="http://schemas.microsoft.com/office/drawing/2014/main" id="{00000000-0008-0000-0500-000019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208922" name="Button 26" hidden="1">
              <a:extLst>
                <a:ext uri="{63B3BB69-23CF-44E3-9099-C40C66FF867C}">
                  <a14:compatExt spid="_x0000_s208922"/>
                </a:ext>
                <a:ext uri="{FF2B5EF4-FFF2-40B4-BE49-F238E27FC236}">
                  <a16:creationId xmlns:a16="http://schemas.microsoft.com/office/drawing/2014/main" id="{00000000-0008-0000-0500-00001A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08923" name="Button 27" hidden="1">
              <a:extLst>
                <a:ext uri="{63B3BB69-23CF-44E3-9099-C40C66FF867C}">
                  <a14:compatExt spid="_x0000_s208923"/>
                </a:ext>
                <a:ext uri="{FF2B5EF4-FFF2-40B4-BE49-F238E27FC236}">
                  <a16:creationId xmlns:a16="http://schemas.microsoft.com/office/drawing/2014/main" id="{00000000-0008-0000-0500-00001B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08924" name="Button 28" hidden="1">
              <a:extLst>
                <a:ext uri="{63B3BB69-23CF-44E3-9099-C40C66FF867C}">
                  <a14:compatExt spid="_x0000_s208924"/>
                </a:ext>
                <a:ext uri="{FF2B5EF4-FFF2-40B4-BE49-F238E27FC236}">
                  <a16:creationId xmlns:a16="http://schemas.microsoft.com/office/drawing/2014/main" id="{00000000-0008-0000-0500-00001C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08925" name="Button 29" hidden="1">
              <a:extLst>
                <a:ext uri="{63B3BB69-23CF-44E3-9099-C40C66FF867C}">
                  <a14:compatExt spid="_x0000_s208925"/>
                </a:ext>
                <a:ext uri="{FF2B5EF4-FFF2-40B4-BE49-F238E27FC236}">
                  <a16:creationId xmlns:a16="http://schemas.microsoft.com/office/drawing/2014/main" id="{00000000-0008-0000-0500-00001D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208926" name="Button 30" hidden="1">
              <a:extLst>
                <a:ext uri="{63B3BB69-23CF-44E3-9099-C40C66FF867C}">
                  <a14:compatExt spid="_x0000_s208926"/>
                </a:ext>
                <a:ext uri="{FF2B5EF4-FFF2-40B4-BE49-F238E27FC236}">
                  <a16:creationId xmlns:a16="http://schemas.microsoft.com/office/drawing/2014/main" id="{00000000-0008-0000-0500-00001E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08927" name="Button 31" hidden="1">
              <a:extLst>
                <a:ext uri="{63B3BB69-23CF-44E3-9099-C40C66FF867C}">
                  <a14:compatExt spid="_x0000_s208927"/>
                </a:ext>
                <a:ext uri="{FF2B5EF4-FFF2-40B4-BE49-F238E27FC236}">
                  <a16:creationId xmlns:a16="http://schemas.microsoft.com/office/drawing/2014/main" id="{00000000-0008-0000-0500-00001F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08928" name="Button 32" hidden="1">
              <a:extLst>
                <a:ext uri="{63B3BB69-23CF-44E3-9099-C40C66FF867C}">
                  <a14:compatExt spid="_x0000_s208928"/>
                </a:ext>
                <a:ext uri="{FF2B5EF4-FFF2-40B4-BE49-F238E27FC236}">
                  <a16:creationId xmlns:a16="http://schemas.microsoft.com/office/drawing/2014/main" id="{00000000-0008-0000-0500-000020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08929" name="Button 33" hidden="1">
              <a:extLst>
                <a:ext uri="{63B3BB69-23CF-44E3-9099-C40C66FF867C}">
                  <a14:compatExt spid="_x0000_s208929"/>
                </a:ext>
                <a:ext uri="{FF2B5EF4-FFF2-40B4-BE49-F238E27FC236}">
                  <a16:creationId xmlns:a16="http://schemas.microsoft.com/office/drawing/2014/main" id="{00000000-0008-0000-0500-000021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208930" name="Button 34" hidden="1">
              <a:extLst>
                <a:ext uri="{63B3BB69-23CF-44E3-9099-C40C66FF867C}">
                  <a14:compatExt spid="_x0000_s208930"/>
                </a:ext>
                <a:ext uri="{FF2B5EF4-FFF2-40B4-BE49-F238E27FC236}">
                  <a16:creationId xmlns:a16="http://schemas.microsoft.com/office/drawing/2014/main" id="{00000000-0008-0000-0500-000022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08931" name="Button 35" hidden="1">
              <a:extLst>
                <a:ext uri="{63B3BB69-23CF-44E3-9099-C40C66FF867C}">
                  <a14:compatExt spid="_x0000_s208931"/>
                </a:ext>
                <a:ext uri="{FF2B5EF4-FFF2-40B4-BE49-F238E27FC236}">
                  <a16:creationId xmlns:a16="http://schemas.microsoft.com/office/drawing/2014/main" id="{00000000-0008-0000-0500-000023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08932" name="Button 36" hidden="1">
              <a:extLst>
                <a:ext uri="{63B3BB69-23CF-44E3-9099-C40C66FF867C}">
                  <a14:compatExt spid="_x0000_s208932"/>
                </a:ext>
                <a:ext uri="{FF2B5EF4-FFF2-40B4-BE49-F238E27FC236}">
                  <a16:creationId xmlns:a16="http://schemas.microsoft.com/office/drawing/2014/main" id="{00000000-0008-0000-0500-000024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08933" name="Button 37" hidden="1">
              <a:extLst>
                <a:ext uri="{63B3BB69-23CF-44E3-9099-C40C66FF867C}">
                  <a14:compatExt spid="_x0000_s208933"/>
                </a:ext>
                <a:ext uri="{FF2B5EF4-FFF2-40B4-BE49-F238E27FC236}">
                  <a16:creationId xmlns:a16="http://schemas.microsoft.com/office/drawing/2014/main" id="{00000000-0008-0000-0500-000025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208934" name="Button 38" hidden="1">
              <a:extLst>
                <a:ext uri="{63B3BB69-23CF-44E3-9099-C40C66FF867C}">
                  <a14:compatExt spid="_x0000_s208934"/>
                </a:ext>
                <a:ext uri="{FF2B5EF4-FFF2-40B4-BE49-F238E27FC236}">
                  <a16:creationId xmlns:a16="http://schemas.microsoft.com/office/drawing/2014/main" id="{00000000-0008-0000-0500-000026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08935" name="Button 39" hidden="1">
              <a:extLst>
                <a:ext uri="{63B3BB69-23CF-44E3-9099-C40C66FF867C}">
                  <a14:compatExt spid="_x0000_s208935"/>
                </a:ext>
                <a:ext uri="{FF2B5EF4-FFF2-40B4-BE49-F238E27FC236}">
                  <a16:creationId xmlns:a16="http://schemas.microsoft.com/office/drawing/2014/main" id="{00000000-0008-0000-0500-000027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08936" name="Button 40" hidden="1">
              <a:extLst>
                <a:ext uri="{63B3BB69-23CF-44E3-9099-C40C66FF867C}">
                  <a14:compatExt spid="_x0000_s208936"/>
                </a:ext>
                <a:ext uri="{FF2B5EF4-FFF2-40B4-BE49-F238E27FC236}">
                  <a16:creationId xmlns:a16="http://schemas.microsoft.com/office/drawing/2014/main" id="{00000000-0008-0000-0500-000028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08937" name="Button 41" hidden="1">
              <a:extLst>
                <a:ext uri="{63B3BB69-23CF-44E3-9099-C40C66FF867C}">
                  <a14:compatExt spid="_x0000_s208937"/>
                </a:ext>
                <a:ext uri="{FF2B5EF4-FFF2-40B4-BE49-F238E27FC236}">
                  <a16:creationId xmlns:a16="http://schemas.microsoft.com/office/drawing/2014/main" id="{00000000-0008-0000-0500-000029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208938" name="Button 42" hidden="1">
              <a:extLst>
                <a:ext uri="{63B3BB69-23CF-44E3-9099-C40C66FF867C}">
                  <a14:compatExt spid="_x0000_s208938"/>
                </a:ext>
                <a:ext uri="{FF2B5EF4-FFF2-40B4-BE49-F238E27FC236}">
                  <a16:creationId xmlns:a16="http://schemas.microsoft.com/office/drawing/2014/main" id="{00000000-0008-0000-0500-00002A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08939" name="Button 43" hidden="1">
              <a:extLst>
                <a:ext uri="{63B3BB69-23CF-44E3-9099-C40C66FF867C}">
                  <a14:compatExt spid="_x0000_s208939"/>
                </a:ext>
                <a:ext uri="{FF2B5EF4-FFF2-40B4-BE49-F238E27FC236}">
                  <a16:creationId xmlns:a16="http://schemas.microsoft.com/office/drawing/2014/main" id="{00000000-0008-0000-0500-00002B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08940" name="Button 44" hidden="1">
              <a:extLst>
                <a:ext uri="{63B3BB69-23CF-44E3-9099-C40C66FF867C}">
                  <a14:compatExt spid="_x0000_s208940"/>
                </a:ext>
                <a:ext uri="{FF2B5EF4-FFF2-40B4-BE49-F238E27FC236}">
                  <a16:creationId xmlns:a16="http://schemas.microsoft.com/office/drawing/2014/main" id="{00000000-0008-0000-0500-00002C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08941" name="Button 45" hidden="1">
              <a:extLst>
                <a:ext uri="{63B3BB69-23CF-44E3-9099-C40C66FF867C}">
                  <a14:compatExt spid="_x0000_s208941"/>
                </a:ext>
                <a:ext uri="{FF2B5EF4-FFF2-40B4-BE49-F238E27FC236}">
                  <a16:creationId xmlns:a16="http://schemas.microsoft.com/office/drawing/2014/main" id="{00000000-0008-0000-0500-00002D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208942" name="Button 46" hidden="1">
              <a:extLst>
                <a:ext uri="{63B3BB69-23CF-44E3-9099-C40C66FF867C}">
                  <a14:compatExt spid="_x0000_s208942"/>
                </a:ext>
                <a:ext uri="{FF2B5EF4-FFF2-40B4-BE49-F238E27FC236}">
                  <a16:creationId xmlns:a16="http://schemas.microsoft.com/office/drawing/2014/main" id="{00000000-0008-0000-0500-00002E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08943" name="Button 47" hidden="1">
              <a:extLst>
                <a:ext uri="{63B3BB69-23CF-44E3-9099-C40C66FF867C}">
                  <a14:compatExt spid="_x0000_s208943"/>
                </a:ext>
                <a:ext uri="{FF2B5EF4-FFF2-40B4-BE49-F238E27FC236}">
                  <a16:creationId xmlns:a16="http://schemas.microsoft.com/office/drawing/2014/main" id="{00000000-0008-0000-0500-00002F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08944" name="Button 48" hidden="1">
              <a:extLst>
                <a:ext uri="{63B3BB69-23CF-44E3-9099-C40C66FF867C}">
                  <a14:compatExt spid="_x0000_s208944"/>
                </a:ext>
                <a:ext uri="{FF2B5EF4-FFF2-40B4-BE49-F238E27FC236}">
                  <a16:creationId xmlns:a16="http://schemas.microsoft.com/office/drawing/2014/main" id="{00000000-0008-0000-0500-000030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08945" name="Button 49" hidden="1">
              <a:extLst>
                <a:ext uri="{63B3BB69-23CF-44E3-9099-C40C66FF867C}">
                  <a14:compatExt spid="_x0000_s208945"/>
                </a:ext>
                <a:ext uri="{FF2B5EF4-FFF2-40B4-BE49-F238E27FC236}">
                  <a16:creationId xmlns:a16="http://schemas.microsoft.com/office/drawing/2014/main" id="{00000000-0008-0000-0500-000031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208946" name="Button 50" hidden="1">
              <a:extLst>
                <a:ext uri="{63B3BB69-23CF-44E3-9099-C40C66FF867C}">
                  <a14:compatExt spid="_x0000_s208946"/>
                </a:ext>
                <a:ext uri="{FF2B5EF4-FFF2-40B4-BE49-F238E27FC236}">
                  <a16:creationId xmlns:a16="http://schemas.microsoft.com/office/drawing/2014/main" id="{00000000-0008-0000-0500-000032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08947" name="Button 51" hidden="1">
              <a:extLst>
                <a:ext uri="{63B3BB69-23CF-44E3-9099-C40C66FF867C}">
                  <a14:compatExt spid="_x0000_s208947"/>
                </a:ext>
                <a:ext uri="{FF2B5EF4-FFF2-40B4-BE49-F238E27FC236}">
                  <a16:creationId xmlns:a16="http://schemas.microsoft.com/office/drawing/2014/main" id="{00000000-0008-0000-0500-000033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08948" name="Button 52" hidden="1">
              <a:extLst>
                <a:ext uri="{63B3BB69-23CF-44E3-9099-C40C66FF867C}">
                  <a14:compatExt spid="_x0000_s208948"/>
                </a:ext>
                <a:ext uri="{FF2B5EF4-FFF2-40B4-BE49-F238E27FC236}">
                  <a16:creationId xmlns:a16="http://schemas.microsoft.com/office/drawing/2014/main" id="{00000000-0008-0000-0500-000034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08949" name="Button 53" hidden="1">
              <a:extLst>
                <a:ext uri="{63B3BB69-23CF-44E3-9099-C40C66FF867C}">
                  <a14:compatExt spid="_x0000_s208949"/>
                </a:ext>
                <a:ext uri="{FF2B5EF4-FFF2-40B4-BE49-F238E27FC236}">
                  <a16:creationId xmlns:a16="http://schemas.microsoft.com/office/drawing/2014/main" id="{00000000-0008-0000-0500-000035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208950" name="Button 54" hidden="1">
              <a:extLst>
                <a:ext uri="{63B3BB69-23CF-44E3-9099-C40C66FF867C}">
                  <a14:compatExt spid="_x0000_s208950"/>
                </a:ext>
                <a:ext uri="{FF2B5EF4-FFF2-40B4-BE49-F238E27FC236}">
                  <a16:creationId xmlns:a16="http://schemas.microsoft.com/office/drawing/2014/main" id="{00000000-0008-0000-0500-000036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08951" name="Button 55" hidden="1">
              <a:extLst>
                <a:ext uri="{63B3BB69-23CF-44E3-9099-C40C66FF867C}">
                  <a14:compatExt spid="_x0000_s208951"/>
                </a:ext>
                <a:ext uri="{FF2B5EF4-FFF2-40B4-BE49-F238E27FC236}">
                  <a16:creationId xmlns:a16="http://schemas.microsoft.com/office/drawing/2014/main" id="{00000000-0008-0000-0500-000037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08952" name="Button 56" hidden="1">
              <a:extLst>
                <a:ext uri="{63B3BB69-23CF-44E3-9099-C40C66FF867C}">
                  <a14:compatExt spid="_x0000_s208952"/>
                </a:ext>
                <a:ext uri="{FF2B5EF4-FFF2-40B4-BE49-F238E27FC236}">
                  <a16:creationId xmlns:a16="http://schemas.microsoft.com/office/drawing/2014/main" id="{00000000-0008-0000-0500-000038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08953" name="Button 57" hidden="1">
              <a:extLst>
                <a:ext uri="{63B3BB69-23CF-44E3-9099-C40C66FF867C}">
                  <a14:compatExt spid="_x0000_s208953"/>
                </a:ext>
                <a:ext uri="{FF2B5EF4-FFF2-40B4-BE49-F238E27FC236}">
                  <a16:creationId xmlns:a16="http://schemas.microsoft.com/office/drawing/2014/main" id="{00000000-0008-0000-0500-000039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208954" name="Button 58" hidden="1">
              <a:extLst>
                <a:ext uri="{63B3BB69-23CF-44E3-9099-C40C66FF867C}">
                  <a14:compatExt spid="_x0000_s208954"/>
                </a:ext>
                <a:ext uri="{FF2B5EF4-FFF2-40B4-BE49-F238E27FC236}">
                  <a16:creationId xmlns:a16="http://schemas.microsoft.com/office/drawing/2014/main" id="{00000000-0008-0000-0500-00003A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165100</xdr:rowOff>
        </xdr:to>
        <xdr:sp macro="" textlink="">
          <xdr:nvSpPr>
            <xdr:cNvPr id="208955" name="Button 59" hidden="1">
              <a:extLst>
                <a:ext uri="{63B3BB69-23CF-44E3-9099-C40C66FF867C}">
                  <a14:compatExt spid="_x0000_s208955"/>
                </a:ext>
                <a:ext uri="{FF2B5EF4-FFF2-40B4-BE49-F238E27FC236}">
                  <a16:creationId xmlns:a16="http://schemas.microsoft.com/office/drawing/2014/main" id="{00000000-0008-0000-0500-00003B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08956" name="Button 60" hidden="1">
              <a:extLst>
                <a:ext uri="{63B3BB69-23CF-44E3-9099-C40C66FF867C}">
                  <a14:compatExt spid="_x0000_s208956"/>
                </a:ext>
                <a:ext uri="{FF2B5EF4-FFF2-40B4-BE49-F238E27FC236}">
                  <a16:creationId xmlns:a16="http://schemas.microsoft.com/office/drawing/2014/main" id="{00000000-0008-0000-0500-00003C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08957" name="Button 61" hidden="1">
              <a:extLst>
                <a:ext uri="{63B3BB69-23CF-44E3-9099-C40C66FF867C}">
                  <a14:compatExt spid="_x0000_s208957"/>
                </a:ext>
                <a:ext uri="{FF2B5EF4-FFF2-40B4-BE49-F238E27FC236}">
                  <a16:creationId xmlns:a16="http://schemas.microsoft.com/office/drawing/2014/main" id="{00000000-0008-0000-0500-00003D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08958" name="Button 62" hidden="1">
              <a:extLst>
                <a:ext uri="{63B3BB69-23CF-44E3-9099-C40C66FF867C}">
                  <a14:compatExt spid="_x0000_s208958"/>
                </a:ext>
                <a:ext uri="{FF2B5EF4-FFF2-40B4-BE49-F238E27FC236}">
                  <a16:creationId xmlns:a16="http://schemas.microsoft.com/office/drawing/2014/main" id="{00000000-0008-0000-0500-00003E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208959" name="Button 63" hidden="1">
              <a:extLst>
                <a:ext uri="{63B3BB69-23CF-44E3-9099-C40C66FF867C}">
                  <a14:compatExt spid="_x0000_s208959"/>
                </a:ext>
                <a:ext uri="{FF2B5EF4-FFF2-40B4-BE49-F238E27FC236}">
                  <a16:creationId xmlns:a16="http://schemas.microsoft.com/office/drawing/2014/main" id="{00000000-0008-0000-0500-00003F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08960" name="Button 64" hidden="1">
              <a:extLst>
                <a:ext uri="{63B3BB69-23CF-44E3-9099-C40C66FF867C}">
                  <a14:compatExt spid="_x0000_s208960"/>
                </a:ext>
                <a:ext uri="{FF2B5EF4-FFF2-40B4-BE49-F238E27FC236}">
                  <a16:creationId xmlns:a16="http://schemas.microsoft.com/office/drawing/2014/main" id="{00000000-0008-0000-0500-000040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08961" name="Button 65" hidden="1">
              <a:extLst>
                <a:ext uri="{63B3BB69-23CF-44E3-9099-C40C66FF867C}">
                  <a14:compatExt spid="_x0000_s208961"/>
                </a:ext>
                <a:ext uri="{FF2B5EF4-FFF2-40B4-BE49-F238E27FC236}">
                  <a16:creationId xmlns:a16="http://schemas.microsoft.com/office/drawing/2014/main" id="{00000000-0008-0000-0500-000041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208962" name="Button 66" hidden="1">
              <a:extLst>
                <a:ext uri="{63B3BB69-23CF-44E3-9099-C40C66FF867C}">
                  <a14:compatExt spid="_x0000_s208962"/>
                </a:ext>
                <a:ext uri="{FF2B5EF4-FFF2-40B4-BE49-F238E27FC236}">
                  <a16:creationId xmlns:a16="http://schemas.microsoft.com/office/drawing/2014/main" id="{00000000-0008-0000-0500-0000423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76801" name="Button 1" hidden="1">
              <a:extLst>
                <a:ext uri="{63B3BB69-23CF-44E3-9099-C40C66FF867C}">
                  <a14:compatExt spid="_x0000_s76801"/>
                </a:ext>
                <a:ext uri="{FF2B5EF4-FFF2-40B4-BE49-F238E27FC236}">
                  <a16:creationId xmlns:a16="http://schemas.microsoft.com/office/drawing/2014/main" id="{00000000-0008-0000-0600-000001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279400</xdr:colOff>
          <xdr:row>87</xdr:row>
          <xdr:rowOff>50800</xdr:rowOff>
        </xdr:from>
        <xdr:to>
          <xdr:col>16</xdr:col>
          <xdr:colOff>31750</xdr:colOff>
          <xdr:row>88</xdr:row>
          <xdr:rowOff>88900</xdr:rowOff>
        </xdr:to>
        <xdr:sp macro="" textlink="">
          <xdr:nvSpPr>
            <xdr:cNvPr id="76802" name="Button 2" hidden="1">
              <a:extLst>
                <a:ext uri="{63B3BB69-23CF-44E3-9099-C40C66FF867C}">
                  <a14:compatExt spid="_x0000_s76802"/>
                </a:ext>
                <a:ext uri="{FF2B5EF4-FFF2-40B4-BE49-F238E27FC236}">
                  <a16:creationId xmlns:a16="http://schemas.microsoft.com/office/drawing/2014/main" id="{00000000-0008-0000-0600-000002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6803" name="Button 3" hidden="1">
              <a:extLst>
                <a:ext uri="{63B3BB69-23CF-44E3-9099-C40C66FF867C}">
                  <a14:compatExt spid="_x0000_s76803"/>
                </a:ext>
                <a:ext uri="{FF2B5EF4-FFF2-40B4-BE49-F238E27FC236}">
                  <a16:creationId xmlns:a16="http://schemas.microsoft.com/office/drawing/2014/main" id="{00000000-0008-0000-0600-000003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6804" name="Button 4" hidden="1">
              <a:extLst>
                <a:ext uri="{63B3BB69-23CF-44E3-9099-C40C66FF867C}">
                  <a14:compatExt spid="_x0000_s76804"/>
                </a:ext>
                <a:ext uri="{FF2B5EF4-FFF2-40B4-BE49-F238E27FC236}">
                  <a16:creationId xmlns:a16="http://schemas.microsoft.com/office/drawing/2014/main" id="{00000000-0008-0000-0600-000004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6805" name="Button 5" hidden="1">
              <a:extLst>
                <a:ext uri="{63B3BB69-23CF-44E3-9099-C40C66FF867C}">
                  <a14:compatExt spid="_x0000_s76805"/>
                </a:ext>
                <a:ext uri="{FF2B5EF4-FFF2-40B4-BE49-F238E27FC236}">
                  <a16:creationId xmlns:a16="http://schemas.microsoft.com/office/drawing/2014/main" id="{00000000-0008-0000-0600-000005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6806" name="Button 6" hidden="1">
              <a:extLst>
                <a:ext uri="{63B3BB69-23CF-44E3-9099-C40C66FF867C}">
                  <a14:compatExt spid="_x0000_s76806"/>
                </a:ext>
                <a:ext uri="{FF2B5EF4-FFF2-40B4-BE49-F238E27FC236}">
                  <a16:creationId xmlns:a16="http://schemas.microsoft.com/office/drawing/2014/main" id="{00000000-0008-0000-0600-000006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6807" name="Button 7" hidden="1">
              <a:extLst>
                <a:ext uri="{63B3BB69-23CF-44E3-9099-C40C66FF867C}">
                  <a14:compatExt spid="_x0000_s76807"/>
                </a:ext>
                <a:ext uri="{FF2B5EF4-FFF2-40B4-BE49-F238E27FC236}">
                  <a16:creationId xmlns:a16="http://schemas.microsoft.com/office/drawing/2014/main" id="{00000000-0008-0000-0600-000007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6808" name="Button 8" hidden="1">
              <a:extLst>
                <a:ext uri="{63B3BB69-23CF-44E3-9099-C40C66FF867C}">
                  <a14:compatExt spid="_x0000_s76808"/>
                </a:ext>
                <a:ext uri="{FF2B5EF4-FFF2-40B4-BE49-F238E27FC236}">
                  <a16:creationId xmlns:a16="http://schemas.microsoft.com/office/drawing/2014/main" id="{00000000-0008-0000-0600-000008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6809" name="Button 9" hidden="1">
              <a:extLst>
                <a:ext uri="{63B3BB69-23CF-44E3-9099-C40C66FF867C}">
                  <a14:compatExt spid="_x0000_s76809"/>
                </a:ext>
                <a:ext uri="{FF2B5EF4-FFF2-40B4-BE49-F238E27FC236}">
                  <a16:creationId xmlns:a16="http://schemas.microsoft.com/office/drawing/2014/main" id="{00000000-0008-0000-0600-000009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6810" name="Button 10" hidden="1">
              <a:extLst>
                <a:ext uri="{63B3BB69-23CF-44E3-9099-C40C66FF867C}">
                  <a14:compatExt spid="_x0000_s76810"/>
                </a:ext>
                <a:ext uri="{FF2B5EF4-FFF2-40B4-BE49-F238E27FC236}">
                  <a16:creationId xmlns:a16="http://schemas.microsoft.com/office/drawing/2014/main" id="{00000000-0008-0000-0600-00000A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6811" name="Button 11" hidden="1">
              <a:extLst>
                <a:ext uri="{63B3BB69-23CF-44E3-9099-C40C66FF867C}">
                  <a14:compatExt spid="_x0000_s76811"/>
                </a:ext>
                <a:ext uri="{FF2B5EF4-FFF2-40B4-BE49-F238E27FC236}">
                  <a16:creationId xmlns:a16="http://schemas.microsoft.com/office/drawing/2014/main" id="{00000000-0008-0000-0600-00000B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6812" name="Button 12" hidden="1">
              <a:extLst>
                <a:ext uri="{63B3BB69-23CF-44E3-9099-C40C66FF867C}">
                  <a14:compatExt spid="_x0000_s76812"/>
                </a:ext>
                <a:ext uri="{FF2B5EF4-FFF2-40B4-BE49-F238E27FC236}">
                  <a16:creationId xmlns:a16="http://schemas.microsoft.com/office/drawing/2014/main" id="{00000000-0008-0000-0600-00000C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6813" name="Button 13" hidden="1">
              <a:extLst>
                <a:ext uri="{63B3BB69-23CF-44E3-9099-C40C66FF867C}">
                  <a14:compatExt spid="_x0000_s76813"/>
                </a:ext>
                <a:ext uri="{FF2B5EF4-FFF2-40B4-BE49-F238E27FC236}">
                  <a16:creationId xmlns:a16="http://schemas.microsoft.com/office/drawing/2014/main" id="{00000000-0008-0000-0600-00000D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6814" name="Button 14" hidden="1">
              <a:extLst>
                <a:ext uri="{63B3BB69-23CF-44E3-9099-C40C66FF867C}">
                  <a14:compatExt spid="_x0000_s76814"/>
                </a:ext>
                <a:ext uri="{FF2B5EF4-FFF2-40B4-BE49-F238E27FC236}">
                  <a16:creationId xmlns:a16="http://schemas.microsoft.com/office/drawing/2014/main" id="{00000000-0008-0000-0600-00000E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6815" name="Button 15" hidden="1">
              <a:extLst>
                <a:ext uri="{63B3BB69-23CF-44E3-9099-C40C66FF867C}">
                  <a14:compatExt spid="_x0000_s76815"/>
                </a:ext>
                <a:ext uri="{FF2B5EF4-FFF2-40B4-BE49-F238E27FC236}">
                  <a16:creationId xmlns:a16="http://schemas.microsoft.com/office/drawing/2014/main" id="{00000000-0008-0000-0600-00000F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6816" name="Button 16" hidden="1">
              <a:extLst>
                <a:ext uri="{63B3BB69-23CF-44E3-9099-C40C66FF867C}">
                  <a14:compatExt spid="_x0000_s76816"/>
                </a:ext>
                <a:ext uri="{FF2B5EF4-FFF2-40B4-BE49-F238E27FC236}">
                  <a16:creationId xmlns:a16="http://schemas.microsoft.com/office/drawing/2014/main" id="{00000000-0008-0000-0600-000010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6817" name="Button 17" hidden="1">
              <a:extLst>
                <a:ext uri="{63B3BB69-23CF-44E3-9099-C40C66FF867C}">
                  <a14:compatExt spid="_x0000_s76817"/>
                </a:ext>
                <a:ext uri="{FF2B5EF4-FFF2-40B4-BE49-F238E27FC236}">
                  <a16:creationId xmlns:a16="http://schemas.microsoft.com/office/drawing/2014/main" id="{00000000-0008-0000-0600-000011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6818" name="Button 18" hidden="1">
              <a:extLst>
                <a:ext uri="{63B3BB69-23CF-44E3-9099-C40C66FF867C}">
                  <a14:compatExt spid="_x0000_s76818"/>
                </a:ext>
                <a:ext uri="{FF2B5EF4-FFF2-40B4-BE49-F238E27FC236}">
                  <a16:creationId xmlns:a16="http://schemas.microsoft.com/office/drawing/2014/main" id="{00000000-0008-0000-0600-000012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6819" name="Button 19" hidden="1">
              <a:extLst>
                <a:ext uri="{63B3BB69-23CF-44E3-9099-C40C66FF867C}">
                  <a14:compatExt spid="_x0000_s76819"/>
                </a:ext>
                <a:ext uri="{FF2B5EF4-FFF2-40B4-BE49-F238E27FC236}">
                  <a16:creationId xmlns:a16="http://schemas.microsoft.com/office/drawing/2014/main" id="{00000000-0008-0000-0600-000013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6820" name="Button 20" hidden="1">
              <a:extLst>
                <a:ext uri="{63B3BB69-23CF-44E3-9099-C40C66FF867C}">
                  <a14:compatExt spid="_x0000_s76820"/>
                </a:ext>
                <a:ext uri="{FF2B5EF4-FFF2-40B4-BE49-F238E27FC236}">
                  <a16:creationId xmlns:a16="http://schemas.microsoft.com/office/drawing/2014/main" id="{00000000-0008-0000-0600-000014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6821" name="Button 21" hidden="1">
              <a:extLst>
                <a:ext uri="{63B3BB69-23CF-44E3-9099-C40C66FF867C}">
                  <a14:compatExt spid="_x0000_s76821"/>
                </a:ext>
                <a:ext uri="{FF2B5EF4-FFF2-40B4-BE49-F238E27FC236}">
                  <a16:creationId xmlns:a16="http://schemas.microsoft.com/office/drawing/2014/main" id="{00000000-0008-0000-0600-000015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6822" name="Button 22" hidden="1">
              <a:extLst>
                <a:ext uri="{63B3BB69-23CF-44E3-9099-C40C66FF867C}">
                  <a14:compatExt spid="_x0000_s76822"/>
                </a:ext>
                <a:ext uri="{FF2B5EF4-FFF2-40B4-BE49-F238E27FC236}">
                  <a16:creationId xmlns:a16="http://schemas.microsoft.com/office/drawing/2014/main" id="{00000000-0008-0000-0600-000016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6823" name="Button 23" hidden="1">
              <a:extLst>
                <a:ext uri="{63B3BB69-23CF-44E3-9099-C40C66FF867C}">
                  <a14:compatExt spid="_x0000_s76823"/>
                </a:ext>
                <a:ext uri="{FF2B5EF4-FFF2-40B4-BE49-F238E27FC236}">
                  <a16:creationId xmlns:a16="http://schemas.microsoft.com/office/drawing/2014/main" id="{00000000-0008-0000-0600-000017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6824" name="Button 24" hidden="1">
              <a:extLst>
                <a:ext uri="{63B3BB69-23CF-44E3-9099-C40C66FF867C}">
                  <a14:compatExt spid="_x0000_s76824"/>
                </a:ext>
                <a:ext uri="{FF2B5EF4-FFF2-40B4-BE49-F238E27FC236}">
                  <a16:creationId xmlns:a16="http://schemas.microsoft.com/office/drawing/2014/main" id="{00000000-0008-0000-0600-000018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6825" name="Button 25" hidden="1">
              <a:extLst>
                <a:ext uri="{63B3BB69-23CF-44E3-9099-C40C66FF867C}">
                  <a14:compatExt spid="_x0000_s76825"/>
                </a:ext>
                <a:ext uri="{FF2B5EF4-FFF2-40B4-BE49-F238E27FC236}">
                  <a16:creationId xmlns:a16="http://schemas.microsoft.com/office/drawing/2014/main" id="{00000000-0008-0000-0600-000019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6826" name="Button 26" hidden="1">
              <a:extLst>
                <a:ext uri="{63B3BB69-23CF-44E3-9099-C40C66FF867C}">
                  <a14:compatExt spid="_x0000_s76826"/>
                </a:ext>
                <a:ext uri="{FF2B5EF4-FFF2-40B4-BE49-F238E27FC236}">
                  <a16:creationId xmlns:a16="http://schemas.microsoft.com/office/drawing/2014/main" id="{00000000-0008-0000-0600-00001A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6827" name="Button 27" hidden="1">
              <a:extLst>
                <a:ext uri="{63B3BB69-23CF-44E3-9099-C40C66FF867C}">
                  <a14:compatExt spid="_x0000_s76827"/>
                </a:ext>
                <a:ext uri="{FF2B5EF4-FFF2-40B4-BE49-F238E27FC236}">
                  <a16:creationId xmlns:a16="http://schemas.microsoft.com/office/drawing/2014/main" id="{00000000-0008-0000-0600-00001B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6828" name="Button 28" hidden="1">
              <a:extLst>
                <a:ext uri="{63B3BB69-23CF-44E3-9099-C40C66FF867C}">
                  <a14:compatExt spid="_x0000_s76828"/>
                </a:ext>
                <a:ext uri="{FF2B5EF4-FFF2-40B4-BE49-F238E27FC236}">
                  <a16:creationId xmlns:a16="http://schemas.microsoft.com/office/drawing/2014/main" id="{00000000-0008-0000-0600-00001C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6829" name="Button 29" hidden="1">
              <a:extLst>
                <a:ext uri="{63B3BB69-23CF-44E3-9099-C40C66FF867C}">
                  <a14:compatExt spid="_x0000_s76829"/>
                </a:ext>
                <a:ext uri="{FF2B5EF4-FFF2-40B4-BE49-F238E27FC236}">
                  <a16:creationId xmlns:a16="http://schemas.microsoft.com/office/drawing/2014/main" id="{00000000-0008-0000-0600-00001D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6830" name="Button 30" hidden="1">
              <a:extLst>
                <a:ext uri="{63B3BB69-23CF-44E3-9099-C40C66FF867C}">
                  <a14:compatExt spid="_x0000_s76830"/>
                </a:ext>
                <a:ext uri="{FF2B5EF4-FFF2-40B4-BE49-F238E27FC236}">
                  <a16:creationId xmlns:a16="http://schemas.microsoft.com/office/drawing/2014/main" id="{00000000-0008-0000-0600-00001E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6831" name="Button 31" hidden="1">
              <a:extLst>
                <a:ext uri="{63B3BB69-23CF-44E3-9099-C40C66FF867C}">
                  <a14:compatExt spid="_x0000_s76831"/>
                </a:ext>
                <a:ext uri="{FF2B5EF4-FFF2-40B4-BE49-F238E27FC236}">
                  <a16:creationId xmlns:a16="http://schemas.microsoft.com/office/drawing/2014/main" id="{00000000-0008-0000-0600-00001F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6832" name="Button 32" hidden="1">
              <a:extLst>
                <a:ext uri="{63B3BB69-23CF-44E3-9099-C40C66FF867C}">
                  <a14:compatExt spid="_x0000_s76832"/>
                </a:ext>
                <a:ext uri="{FF2B5EF4-FFF2-40B4-BE49-F238E27FC236}">
                  <a16:creationId xmlns:a16="http://schemas.microsoft.com/office/drawing/2014/main" id="{00000000-0008-0000-0600-000020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6833" name="Button 33" hidden="1">
              <a:extLst>
                <a:ext uri="{63B3BB69-23CF-44E3-9099-C40C66FF867C}">
                  <a14:compatExt spid="_x0000_s76833"/>
                </a:ext>
                <a:ext uri="{FF2B5EF4-FFF2-40B4-BE49-F238E27FC236}">
                  <a16:creationId xmlns:a16="http://schemas.microsoft.com/office/drawing/2014/main" id="{00000000-0008-0000-0600-000021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6834" name="Button 34" hidden="1">
              <a:extLst>
                <a:ext uri="{63B3BB69-23CF-44E3-9099-C40C66FF867C}">
                  <a14:compatExt spid="_x0000_s76834"/>
                </a:ext>
                <a:ext uri="{FF2B5EF4-FFF2-40B4-BE49-F238E27FC236}">
                  <a16:creationId xmlns:a16="http://schemas.microsoft.com/office/drawing/2014/main" id="{00000000-0008-0000-0600-000022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6835" name="Button 35" hidden="1">
              <a:extLst>
                <a:ext uri="{63B3BB69-23CF-44E3-9099-C40C66FF867C}">
                  <a14:compatExt spid="_x0000_s76835"/>
                </a:ext>
                <a:ext uri="{FF2B5EF4-FFF2-40B4-BE49-F238E27FC236}">
                  <a16:creationId xmlns:a16="http://schemas.microsoft.com/office/drawing/2014/main" id="{00000000-0008-0000-0600-000023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6836" name="Button 36" hidden="1">
              <a:extLst>
                <a:ext uri="{63B3BB69-23CF-44E3-9099-C40C66FF867C}">
                  <a14:compatExt spid="_x0000_s76836"/>
                </a:ext>
                <a:ext uri="{FF2B5EF4-FFF2-40B4-BE49-F238E27FC236}">
                  <a16:creationId xmlns:a16="http://schemas.microsoft.com/office/drawing/2014/main" id="{00000000-0008-0000-0600-000024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6837" name="Button 37" hidden="1">
              <a:extLst>
                <a:ext uri="{63B3BB69-23CF-44E3-9099-C40C66FF867C}">
                  <a14:compatExt spid="_x0000_s76837"/>
                </a:ext>
                <a:ext uri="{FF2B5EF4-FFF2-40B4-BE49-F238E27FC236}">
                  <a16:creationId xmlns:a16="http://schemas.microsoft.com/office/drawing/2014/main" id="{00000000-0008-0000-0600-000025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6838" name="Button 38" hidden="1">
              <a:extLst>
                <a:ext uri="{63B3BB69-23CF-44E3-9099-C40C66FF867C}">
                  <a14:compatExt spid="_x0000_s76838"/>
                </a:ext>
                <a:ext uri="{FF2B5EF4-FFF2-40B4-BE49-F238E27FC236}">
                  <a16:creationId xmlns:a16="http://schemas.microsoft.com/office/drawing/2014/main" id="{00000000-0008-0000-0600-000026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6839" name="Button 39" hidden="1">
              <a:extLst>
                <a:ext uri="{63B3BB69-23CF-44E3-9099-C40C66FF867C}">
                  <a14:compatExt spid="_x0000_s76839"/>
                </a:ext>
                <a:ext uri="{FF2B5EF4-FFF2-40B4-BE49-F238E27FC236}">
                  <a16:creationId xmlns:a16="http://schemas.microsoft.com/office/drawing/2014/main" id="{00000000-0008-0000-0600-000027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6840" name="Button 40" hidden="1">
              <a:extLst>
                <a:ext uri="{63B3BB69-23CF-44E3-9099-C40C66FF867C}">
                  <a14:compatExt spid="_x0000_s76840"/>
                </a:ext>
                <a:ext uri="{FF2B5EF4-FFF2-40B4-BE49-F238E27FC236}">
                  <a16:creationId xmlns:a16="http://schemas.microsoft.com/office/drawing/2014/main" id="{00000000-0008-0000-0600-000028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6841" name="Button 41" hidden="1">
              <a:extLst>
                <a:ext uri="{63B3BB69-23CF-44E3-9099-C40C66FF867C}">
                  <a14:compatExt spid="_x0000_s76841"/>
                </a:ext>
                <a:ext uri="{FF2B5EF4-FFF2-40B4-BE49-F238E27FC236}">
                  <a16:creationId xmlns:a16="http://schemas.microsoft.com/office/drawing/2014/main" id="{00000000-0008-0000-0600-000029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6842" name="Button 42" hidden="1">
              <a:extLst>
                <a:ext uri="{63B3BB69-23CF-44E3-9099-C40C66FF867C}">
                  <a14:compatExt spid="_x0000_s76842"/>
                </a:ext>
                <a:ext uri="{FF2B5EF4-FFF2-40B4-BE49-F238E27FC236}">
                  <a16:creationId xmlns:a16="http://schemas.microsoft.com/office/drawing/2014/main" id="{00000000-0008-0000-0600-00002A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6843" name="Button 43" hidden="1">
              <a:extLst>
                <a:ext uri="{63B3BB69-23CF-44E3-9099-C40C66FF867C}">
                  <a14:compatExt spid="_x0000_s76843"/>
                </a:ext>
                <a:ext uri="{FF2B5EF4-FFF2-40B4-BE49-F238E27FC236}">
                  <a16:creationId xmlns:a16="http://schemas.microsoft.com/office/drawing/2014/main" id="{00000000-0008-0000-0600-00002B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6844" name="Button 44" hidden="1">
              <a:extLst>
                <a:ext uri="{63B3BB69-23CF-44E3-9099-C40C66FF867C}">
                  <a14:compatExt spid="_x0000_s76844"/>
                </a:ext>
                <a:ext uri="{FF2B5EF4-FFF2-40B4-BE49-F238E27FC236}">
                  <a16:creationId xmlns:a16="http://schemas.microsoft.com/office/drawing/2014/main" id="{00000000-0008-0000-0600-00002C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6845" name="Button 45" hidden="1">
              <a:extLst>
                <a:ext uri="{63B3BB69-23CF-44E3-9099-C40C66FF867C}">
                  <a14:compatExt spid="_x0000_s76845"/>
                </a:ext>
                <a:ext uri="{FF2B5EF4-FFF2-40B4-BE49-F238E27FC236}">
                  <a16:creationId xmlns:a16="http://schemas.microsoft.com/office/drawing/2014/main" id="{00000000-0008-0000-0600-00002D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6846" name="Button 46" hidden="1">
              <a:extLst>
                <a:ext uri="{63B3BB69-23CF-44E3-9099-C40C66FF867C}">
                  <a14:compatExt spid="_x0000_s76846"/>
                </a:ext>
                <a:ext uri="{FF2B5EF4-FFF2-40B4-BE49-F238E27FC236}">
                  <a16:creationId xmlns:a16="http://schemas.microsoft.com/office/drawing/2014/main" id="{00000000-0008-0000-0600-00002E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6847" name="Button 47" hidden="1">
              <a:extLst>
                <a:ext uri="{63B3BB69-23CF-44E3-9099-C40C66FF867C}">
                  <a14:compatExt spid="_x0000_s76847"/>
                </a:ext>
                <a:ext uri="{FF2B5EF4-FFF2-40B4-BE49-F238E27FC236}">
                  <a16:creationId xmlns:a16="http://schemas.microsoft.com/office/drawing/2014/main" id="{00000000-0008-0000-0600-00002F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6848" name="Button 48" hidden="1">
              <a:extLst>
                <a:ext uri="{63B3BB69-23CF-44E3-9099-C40C66FF867C}">
                  <a14:compatExt spid="_x0000_s76848"/>
                </a:ext>
                <a:ext uri="{FF2B5EF4-FFF2-40B4-BE49-F238E27FC236}">
                  <a16:creationId xmlns:a16="http://schemas.microsoft.com/office/drawing/2014/main" id="{00000000-0008-0000-0600-000030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6849" name="Button 49" hidden="1">
              <a:extLst>
                <a:ext uri="{63B3BB69-23CF-44E3-9099-C40C66FF867C}">
                  <a14:compatExt spid="_x0000_s76849"/>
                </a:ext>
                <a:ext uri="{FF2B5EF4-FFF2-40B4-BE49-F238E27FC236}">
                  <a16:creationId xmlns:a16="http://schemas.microsoft.com/office/drawing/2014/main" id="{00000000-0008-0000-0600-000031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6850" name="Button 50" hidden="1">
              <a:extLst>
                <a:ext uri="{63B3BB69-23CF-44E3-9099-C40C66FF867C}">
                  <a14:compatExt spid="_x0000_s76850"/>
                </a:ext>
                <a:ext uri="{FF2B5EF4-FFF2-40B4-BE49-F238E27FC236}">
                  <a16:creationId xmlns:a16="http://schemas.microsoft.com/office/drawing/2014/main" id="{00000000-0008-0000-0600-000032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6851" name="Button 51" hidden="1">
              <a:extLst>
                <a:ext uri="{63B3BB69-23CF-44E3-9099-C40C66FF867C}">
                  <a14:compatExt spid="_x0000_s76851"/>
                </a:ext>
                <a:ext uri="{FF2B5EF4-FFF2-40B4-BE49-F238E27FC236}">
                  <a16:creationId xmlns:a16="http://schemas.microsoft.com/office/drawing/2014/main" id="{00000000-0008-0000-0600-000033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6852" name="Button 52" hidden="1">
              <a:extLst>
                <a:ext uri="{63B3BB69-23CF-44E3-9099-C40C66FF867C}">
                  <a14:compatExt spid="_x0000_s76852"/>
                </a:ext>
                <a:ext uri="{FF2B5EF4-FFF2-40B4-BE49-F238E27FC236}">
                  <a16:creationId xmlns:a16="http://schemas.microsoft.com/office/drawing/2014/main" id="{00000000-0008-0000-0600-000034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6853" name="Button 53" hidden="1">
              <a:extLst>
                <a:ext uri="{63B3BB69-23CF-44E3-9099-C40C66FF867C}">
                  <a14:compatExt spid="_x0000_s76853"/>
                </a:ext>
                <a:ext uri="{FF2B5EF4-FFF2-40B4-BE49-F238E27FC236}">
                  <a16:creationId xmlns:a16="http://schemas.microsoft.com/office/drawing/2014/main" id="{00000000-0008-0000-0600-000035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6854" name="Button 54" hidden="1">
              <a:extLst>
                <a:ext uri="{63B3BB69-23CF-44E3-9099-C40C66FF867C}">
                  <a14:compatExt spid="_x0000_s76854"/>
                </a:ext>
                <a:ext uri="{FF2B5EF4-FFF2-40B4-BE49-F238E27FC236}">
                  <a16:creationId xmlns:a16="http://schemas.microsoft.com/office/drawing/2014/main" id="{00000000-0008-0000-0600-000036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6855" name="Button 55" hidden="1">
              <a:extLst>
                <a:ext uri="{63B3BB69-23CF-44E3-9099-C40C66FF867C}">
                  <a14:compatExt spid="_x0000_s76855"/>
                </a:ext>
                <a:ext uri="{FF2B5EF4-FFF2-40B4-BE49-F238E27FC236}">
                  <a16:creationId xmlns:a16="http://schemas.microsoft.com/office/drawing/2014/main" id="{00000000-0008-0000-0600-000037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6856" name="Button 56" hidden="1">
              <a:extLst>
                <a:ext uri="{63B3BB69-23CF-44E3-9099-C40C66FF867C}">
                  <a14:compatExt spid="_x0000_s76856"/>
                </a:ext>
                <a:ext uri="{FF2B5EF4-FFF2-40B4-BE49-F238E27FC236}">
                  <a16:creationId xmlns:a16="http://schemas.microsoft.com/office/drawing/2014/main" id="{00000000-0008-0000-0600-000038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6857" name="Button 57" hidden="1">
              <a:extLst>
                <a:ext uri="{63B3BB69-23CF-44E3-9099-C40C66FF867C}">
                  <a14:compatExt spid="_x0000_s76857"/>
                </a:ext>
                <a:ext uri="{FF2B5EF4-FFF2-40B4-BE49-F238E27FC236}">
                  <a16:creationId xmlns:a16="http://schemas.microsoft.com/office/drawing/2014/main" id="{00000000-0008-0000-0600-000039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6858" name="Button 58" hidden="1">
              <a:extLst>
                <a:ext uri="{63B3BB69-23CF-44E3-9099-C40C66FF867C}">
                  <a14:compatExt spid="_x0000_s76858"/>
                </a:ext>
                <a:ext uri="{FF2B5EF4-FFF2-40B4-BE49-F238E27FC236}">
                  <a16:creationId xmlns:a16="http://schemas.microsoft.com/office/drawing/2014/main" id="{00000000-0008-0000-0600-00003A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76859" name="Button 59" hidden="1">
              <a:extLst>
                <a:ext uri="{63B3BB69-23CF-44E3-9099-C40C66FF867C}">
                  <a14:compatExt spid="_x0000_s76859"/>
                </a:ext>
                <a:ext uri="{FF2B5EF4-FFF2-40B4-BE49-F238E27FC236}">
                  <a16:creationId xmlns:a16="http://schemas.microsoft.com/office/drawing/2014/main" id="{00000000-0008-0000-0600-00003B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6860" name="Button 60" hidden="1">
              <a:extLst>
                <a:ext uri="{63B3BB69-23CF-44E3-9099-C40C66FF867C}">
                  <a14:compatExt spid="_x0000_s76860"/>
                </a:ext>
                <a:ext uri="{FF2B5EF4-FFF2-40B4-BE49-F238E27FC236}">
                  <a16:creationId xmlns:a16="http://schemas.microsoft.com/office/drawing/2014/main" id="{00000000-0008-0000-0600-00003C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6861" name="Button 61" hidden="1">
              <a:extLst>
                <a:ext uri="{63B3BB69-23CF-44E3-9099-C40C66FF867C}">
                  <a14:compatExt spid="_x0000_s76861"/>
                </a:ext>
                <a:ext uri="{FF2B5EF4-FFF2-40B4-BE49-F238E27FC236}">
                  <a16:creationId xmlns:a16="http://schemas.microsoft.com/office/drawing/2014/main" id="{00000000-0008-0000-0600-00003D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6862" name="Button 62" hidden="1">
              <a:extLst>
                <a:ext uri="{63B3BB69-23CF-44E3-9099-C40C66FF867C}">
                  <a14:compatExt spid="_x0000_s76862"/>
                </a:ext>
                <a:ext uri="{FF2B5EF4-FFF2-40B4-BE49-F238E27FC236}">
                  <a16:creationId xmlns:a16="http://schemas.microsoft.com/office/drawing/2014/main" id="{00000000-0008-0000-0600-00003E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6863" name="Button 63" hidden="1">
              <a:extLst>
                <a:ext uri="{63B3BB69-23CF-44E3-9099-C40C66FF867C}">
                  <a14:compatExt spid="_x0000_s76863"/>
                </a:ext>
                <a:ext uri="{FF2B5EF4-FFF2-40B4-BE49-F238E27FC236}">
                  <a16:creationId xmlns:a16="http://schemas.microsoft.com/office/drawing/2014/main" id="{00000000-0008-0000-0600-00003F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6864" name="Button 64" hidden="1">
              <a:extLst>
                <a:ext uri="{63B3BB69-23CF-44E3-9099-C40C66FF867C}">
                  <a14:compatExt spid="_x0000_s76864"/>
                </a:ext>
                <a:ext uri="{FF2B5EF4-FFF2-40B4-BE49-F238E27FC236}">
                  <a16:creationId xmlns:a16="http://schemas.microsoft.com/office/drawing/2014/main" id="{00000000-0008-0000-0600-000040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6865" name="Button 65" hidden="1">
              <a:extLst>
                <a:ext uri="{63B3BB69-23CF-44E3-9099-C40C66FF867C}">
                  <a14:compatExt spid="_x0000_s76865"/>
                </a:ext>
                <a:ext uri="{FF2B5EF4-FFF2-40B4-BE49-F238E27FC236}">
                  <a16:creationId xmlns:a16="http://schemas.microsoft.com/office/drawing/2014/main" id="{00000000-0008-0000-0600-000041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6866" name="Button 66" hidden="1">
              <a:extLst>
                <a:ext uri="{63B3BB69-23CF-44E3-9099-C40C66FF867C}">
                  <a14:compatExt spid="_x0000_s76866"/>
                </a:ext>
                <a:ext uri="{FF2B5EF4-FFF2-40B4-BE49-F238E27FC236}">
                  <a16:creationId xmlns:a16="http://schemas.microsoft.com/office/drawing/2014/main" id="{00000000-0008-0000-0600-000042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6867" name="Button 67" hidden="1">
              <a:extLst>
                <a:ext uri="{63B3BB69-23CF-44E3-9099-C40C66FF867C}">
                  <a14:compatExt spid="_x0000_s76867"/>
                </a:ext>
                <a:ext uri="{FF2B5EF4-FFF2-40B4-BE49-F238E27FC236}">
                  <a16:creationId xmlns:a16="http://schemas.microsoft.com/office/drawing/2014/main" id="{00000000-0008-0000-0600-000043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76868" name="Button 68" hidden="1">
              <a:extLst>
                <a:ext uri="{63B3BB69-23CF-44E3-9099-C40C66FF867C}">
                  <a14:compatExt spid="_x0000_s76868"/>
                </a:ext>
                <a:ext uri="{FF2B5EF4-FFF2-40B4-BE49-F238E27FC236}">
                  <a16:creationId xmlns:a16="http://schemas.microsoft.com/office/drawing/2014/main" id="{00000000-0008-0000-0600-000044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76869" name="Button 69" hidden="1">
              <a:extLst>
                <a:ext uri="{63B3BB69-23CF-44E3-9099-C40C66FF867C}">
                  <a14:compatExt spid="_x0000_s76869"/>
                </a:ext>
                <a:ext uri="{FF2B5EF4-FFF2-40B4-BE49-F238E27FC236}">
                  <a16:creationId xmlns:a16="http://schemas.microsoft.com/office/drawing/2014/main" id="{00000000-0008-0000-0600-000045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76870" name="Button 70" hidden="1">
              <a:extLst>
                <a:ext uri="{63B3BB69-23CF-44E3-9099-C40C66FF867C}">
                  <a14:compatExt spid="_x0000_s76870"/>
                </a:ext>
                <a:ext uri="{FF2B5EF4-FFF2-40B4-BE49-F238E27FC236}">
                  <a16:creationId xmlns:a16="http://schemas.microsoft.com/office/drawing/2014/main" id="{00000000-0008-0000-0600-000046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76871" name="Button 71" hidden="1">
              <a:extLst>
                <a:ext uri="{63B3BB69-23CF-44E3-9099-C40C66FF867C}">
                  <a14:compatExt spid="_x0000_s76871"/>
                </a:ext>
                <a:ext uri="{FF2B5EF4-FFF2-40B4-BE49-F238E27FC236}">
                  <a16:creationId xmlns:a16="http://schemas.microsoft.com/office/drawing/2014/main" id="{00000000-0008-0000-0600-000047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76872" name="Button 72" hidden="1">
              <a:extLst>
                <a:ext uri="{63B3BB69-23CF-44E3-9099-C40C66FF867C}">
                  <a14:compatExt spid="_x0000_s76872"/>
                </a:ext>
                <a:ext uri="{FF2B5EF4-FFF2-40B4-BE49-F238E27FC236}">
                  <a16:creationId xmlns:a16="http://schemas.microsoft.com/office/drawing/2014/main" id="{00000000-0008-0000-0600-000048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76873" name="Button 73" hidden="1">
              <a:extLst>
                <a:ext uri="{63B3BB69-23CF-44E3-9099-C40C66FF867C}">
                  <a14:compatExt spid="_x0000_s76873"/>
                </a:ext>
                <a:ext uri="{FF2B5EF4-FFF2-40B4-BE49-F238E27FC236}">
                  <a16:creationId xmlns:a16="http://schemas.microsoft.com/office/drawing/2014/main" id="{00000000-0008-0000-0600-000049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76874" name="Button 74" hidden="1">
              <a:extLst>
                <a:ext uri="{63B3BB69-23CF-44E3-9099-C40C66FF867C}">
                  <a14:compatExt spid="_x0000_s76874"/>
                </a:ext>
                <a:ext uri="{FF2B5EF4-FFF2-40B4-BE49-F238E27FC236}">
                  <a16:creationId xmlns:a16="http://schemas.microsoft.com/office/drawing/2014/main" id="{00000000-0008-0000-0600-00004A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76875" name="Button 75" hidden="1">
              <a:extLst>
                <a:ext uri="{63B3BB69-23CF-44E3-9099-C40C66FF867C}">
                  <a14:compatExt spid="_x0000_s76875"/>
                </a:ext>
                <a:ext uri="{FF2B5EF4-FFF2-40B4-BE49-F238E27FC236}">
                  <a16:creationId xmlns:a16="http://schemas.microsoft.com/office/drawing/2014/main" id="{00000000-0008-0000-0600-00004B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6876" name="Button 76" hidden="1">
              <a:extLst>
                <a:ext uri="{63B3BB69-23CF-44E3-9099-C40C66FF867C}">
                  <a14:compatExt spid="_x0000_s76876"/>
                </a:ext>
                <a:ext uri="{FF2B5EF4-FFF2-40B4-BE49-F238E27FC236}">
                  <a16:creationId xmlns:a16="http://schemas.microsoft.com/office/drawing/2014/main" id="{00000000-0008-0000-0600-00004C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6877" name="Button 77" hidden="1">
              <a:extLst>
                <a:ext uri="{63B3BB69-23CF-44E3-9099-C40C66FF867C}">
                  <a14:compatExt spid="_x0000_s76877"/>
                </a:ext>
                <a:ext uri="{FF2B5EF4-FFF2-40B4-BE49-F238E27FC236}">
                  <a16:creationId xmlns:a16="http://schemas.microsoft.com/office/drawing/2014/main" id="{00000000-0008-0000-0600-00004D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6878" name="Button 78" hidden="1">
              <a:extLst>
                <a:ext uri="{63B3BB69-23CF-44E3-9099-C40C66FF867C}">
                  <a14:compatExt spid="_x0000_s76878"/>
                </a:ext>
                <a:ext uri="{FF2B5EF4-FFF2-40B4-BE49-F238E27FC236}">
                  <a16:creationId xmlns:a16="http://schemas.microsoft.com/office/drawing/2014/main" id="{00000000-0008-0000-0600-00004E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6879" name="Button 79" hidden="1">
              <a:extLst>
                <a:ext uri="{63B3BB69-23CF-44E3-9099-C40C66FF867C}">
                  <a14:compatExt spid="_x0000_s76879"/>
                </a:ext>
                <a:ext uri="{FF2B5EF4-FFF2-40B4-BE49-F238E27FC236}">
                  <a16:creationId xmlns:a16="http://schemas.microsoft.com/office/drawing/2014/main" id="{00000000-0008-0000-0600-00004F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6880" name="Button 80" hidden="1">
              <a:extLst>
                <a:ext uri="{63B3BB69-23CF-44E3-9099-C40C66FF867C}">
                  <a14:compatExt spid="_x0000_s76880"/>
                </a:ext>
                <a:ext uri="{FF2B5EF4-FFF2-40B4-BE49-F238E27FC236}">
                  <a16:creationId xmlns:a16="http://schemas.microsoft.com/office/drawing/2014/main" id="{00000000-0008-0000-0600-000050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6881" name="Button 81" hidden="1">
              <a:extLst>
                <a:ext uri="{63B3BB69-23CF-44E3-9099-C40C66FF867C}">
                  <a14:compatExt spid="_x0000_s76881"/>
                </a:ext>
                <a:ext uri="{FF2B5EF4-FFF2-40B4-BE49-F238E27FC236}">
                  <a16:creationId xmlns:a16="http://schemas.microsoft.com/office/drawing/2014/main" id="{00000000-0008-0000-0600-000051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6882" name="Button 82" hidden="1">
              <a:extLst>
                <a:ext uri="{63B3BB69-23CF-44E3-9099-C40C66FF867C}">
                  <a14:compatExt spid="_x0000_s76882"/>
                </a:ext>
                <a:ext uri="{FF2B5EF4-FFF2-40B4-BE49-F238E27FC236}">
                  <a16:creationId xmlns:a16="http://schemas.microsoft.com/office/drawing/2014/main" id="{00000000-0008-0000-0600-000052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6883" name="Button 83" hidden="1">
              <a:extLst>
                <a:ext uri="{63B3BB69-23CF-44E3-9099-C40C66FF867C}">
                  <a14:compatExt spid="_x0000_s76883"/>
                </a:ext>
                <a:ext uri="{FF2B5EF4-FFF2-40B4-BE49-F238E27FC236}">
                  <a16:creationId xmlns:a16="http://schemas.microsoft.com/office/drawing/2014/main" id="{00000000-0008-0000-0600-000053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76884" name="Button 84" hidden="1">
              <a:extLst>
                <a:ext uri="{63B3BB69-23CF-44E3-9099-C40C66FF867C}">
                  <a14:compatExt spid="_x0000_s76884"/>
                </a:ext>
                <a:ext uri="{FF2B5EF4-FFF2-40B4-BE49-F238E27FC236}">
                  <a16:creationId xmlns:a16="http://schemas.microsoft.com/office/drawing/2014/main" id="{00000000-0008-0000-0600-000054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76885" name="Button 85" hidden="1">
              <a:extLst>
                <a:ext uri="{63B3BB69-23CF-44E3-9099-C40C66FF867C}">
                  <a14:compatExt spid="_x0000_s76885"/>
                </a:ext>
                <a:ext uri="{FF2B5EF4-FFF2-40B4-BE49-F238E27FC236}">
                  <a16:creationId xmlns:a16="http://schemas.microsoft.com/office/drawing/2014/main" id="{00000000-0008-0000-0600-000055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76886" name="Button 86" hidden="1">
              <a:extLst>
                <a:ext uri="{63B3BB69-23CF-44E3-9099-C40C66FF867C}">
                  <a14:compatExt spid="_x0000_s76886"/>
                </a:ext>
                <a:ext uri="{FF2B5EF4-FFF2-40B4-BE49-F238E27FC236}">
                  <a16:creationId xmlns:a16="http://schemas.microsoft.com/office/drawing/2014/main" id="{00000000-0008-0000-0600-000056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76887" name="Button 87" hidden="1">
              <a:extLst>
                <a:ext uri="{63B3BB69-23CF-44E3-9099-C40C66FF867C}">
                  <a14:compatExt spid="_x0000_s76887"/>
                </a:ext>
                <a:ext uri="{FF2B5EF4-FFF2-40B4-BE49-F238E27FC236}">
                  <a16:creationId xmlns:a16="http://schemas.microsoft.com/office/drawing/2014/main" id="{00000000-0008-0000-0600-000057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6888" name="Button 88" hidden="1">
              <a:extLst>
                <a:ext uri="{63B3BB69-23CF-44E3-9099-C40C66FF867C}">
                  <a14:compatExt spid="_x0000_s76888"/>
                </a:ext>
                <a:ext uri="{FF2B5EF4-FFF2-40B4-BE49-F238E27FC236}">
                  <a16:creationId xmlns:a16="http://schemas.microsoft.com/office/drawing/2014/main" id="{00000000-0008-0000-0600-000058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6889" name="Button 89" hidden="1">
              <a:extLst>
                <a:ext uri="{63B3BB69-23CF-44E3-9099-C40C66FF867C}">
                  <a14:compatExt spid="_x0000_s76889"/>
                </a:ext>
                <a:ext uri="{FF2B5EF4-FFF2-40B4-BE49-F238E27FC236}">
                  <a16:creationId xmlns:a16="http://schemas.microsoft.com/office/drawing/2014/main" id="{00000000-0008-0000-0600-000059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6890" name="Button 90" hidden="1">
              <a:extLst>
                <a:ext uri="{63B3BB69-23CF-44E3-9099-C40C66FF867C}">
                  <a14:compatExt spid="_x0000_s76890"/>
                </a:ext>
                <a:ext uri="{FF2B5EF4-FFF2-40B4-BE49-F238E27FC236}">
                  <a16:creationId xmlns:a16="http://schemas.microsoft.com/office/drawing/2014/main" id="{00000000-0008-0000-0600-00005A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6891" name="Button 91" hidden="1">
              <a:extLst>
                <a:ext uri="{63B3BB69-23CF-44E3-9099-C40C66FF867C}">
                  <a14:compatExt spid="_x0000_s76891"/>
                </a:ext>
                <a:ext uri="{FF2B5EF4-FFF2-40B4-BE49-F238E27FC236}">
                  <a16:creationId xmlns:a16="http://schemas.microsoft.com/office/drawing/2014/main" id="{00000000-0008-0000-0600-00005B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6892" name="Button 92" hidden="1">
              <a:extLst>
                <a:ext uri="{63B3BB69-23CF-44E3-9099-C40C66FF867C}">
                  <a14:compatExt spid="_x0000_s76892"/>
                </a:ext>
                <a:ext uri="{FF2B5EF4-FFF2-40B4-BE49-F238E27FC236}">
                  <a16:creationId xmlns:a16="http://schemas.microsoft.com/office/drawing/2014/main" id="{00000000-0008-0000-0600-00005C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6893" name="Button 93" hidden="1">
              <a:extLst>
                <a:ext uri="{63B3BB69-23CF-44E3-9099-C40C66FF867C}">
                  <a14:compatExt spid="_x0000_s76893"/>
                </a:ext>
                <a:ext uri="{FF2B5EF4-FFF2-40B4-BE49-F238E27FC236}">
                  <a16:creationId xmlns:a16="http://schemas.microsoft.com/office/drawing/2014/main" id="{00000000-0008-0000-0600-00005D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6894" name="Button 94" hidden="1">
              <a:extLst>
                <a:ext uri="{63B3BB69-23CF-44E3-9099-C40C66FF867C}">
                  <a14:compatExt spid="_x0000_s76894"/>
                </a:ext>
                <a:ext uri="{FF2B5EF4-FFF2-40B4-BE49-F238E27FC236}">
                  <a16:creationId xmlns:a16="http://schemas.microsoft.com/office/drawing/2014/main" id="{00000000-0008-0000-0600-00005E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6895" name="Button 95" hidden="1">
              <a:extLst>
                <a:ext uri="{63B3BB69-23CF-44E3-9099-C40C66FF867C}">
                  <a14:compatExt spid="_x0000_s76895"/>
                </a:ext>
                <a:ext uri="{FF2B5EF4-FFF2-40B4-BE49-F238E27FC236}">
                  <a16:creationId xmlns:a16="http://schemas.microsoft.com/office/drawing/2014/main" id="{00000000-0008-0000-0600-00005F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6896" name="Button 96" hidden="1">
              <a:extLst>
                <a:ext uri="{63B3BB69-23CF-44E3-9099-C40C66FF867C}">
                  <a14:compatExt spid="_x0000_s76896"/>
                </a:ext>
                <a:ext uri="{FF2B5EF4-FFF2-40B4-BE49-F238E27FC236}">
                  <a16:creationId xmlns:a16="http://schemas.microsoft.com/office/drawing/2014/main" id="{00000000-0008-0000-0600-000060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6897" name="Button 97" hidden="1">
              <a:extLst>
                <a:ext uri="{63B3BB69-23CF-44E3-9099-C40C66FF867C}">
                  <a14:compatExt spid="_x0000_s76897"/>
                </a:ext>
                <a:ext uri="{FF2B5EF4-FFF2-40B4-BE49-F238E27FC236}">
                  <a16:creationId xmlns:a16="http://schemas.microsoft.com/office/drawing/2014/main" id="{00000000-0008-0000-0600-000061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6898" name="Button 98" hidden="1">
              <a:extLst>
                <a:ext uri="{63B3BB69-23CF-44E3-9099-C40C66FF867C}">
                  <a14:compatExt spid="_x0000_s76898"/>
                </a:ext>
                <a:ext uri="{FF2B5EF4-FFF2-40B4-BE49-F238E27FC236}">
                  <a16:creationId xmlns:a16="http://schemas.microsoft.com/office/drawing/2014/main" id="{00000000-0008-0000-0600-000062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6899" name="Button 99" hidden="1">
              <a:extLst>
                <a:ext uri="{63B3BB69-23CF-44E3-9099-C40C66FF867C}">
                  <a14:compatExt spid="_x0000_s76899"/>
                </a:ext>
                <a:ext uri="{FF2B5EF4-FFF2-40B4-BE49-F238E27FC236}">
                  <a16:creationId xmlns:a16="http://schemas.microsoft.com/office/drawing/2014/main" id="{00000000-0008-0000-0600-000063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76900" name="Button 100" hidden="1">
              <a:extLst>
                <a:ext uri="{63B3BB69-23CF-44E3-9099-C40C66FF867C}">
                  <a14:compatExt spid="_x0000_s76900"/>
                </a:ext>
                <a:ext uri="{FF2B5EF4-FFF2-40B4-BE49-F238E27FC236}">
                  <a16:creationId xmlns:a16="http://schemas.microsoft.com/office/drawing/2014/main" id="{00000000-0008-0000-0600-000064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76901" name="Button 101" hidden="1">
              <a:extLst>
                <a:ext uri="{63B3BB69-23CF-44E3-9099-C40C66FF867C}">
                  <a14:compatExt spid="_x0000_s76901"/>
                </a:ext>
                <a:ext uri="{FF2B5EF4-FFF2-40B4-BE49-F238E27FC236}">
                  <a16:creationId xmlns:a16="http://schemas.microsoft.com/office/drawing/2014/main" id="{00000000-0008-0000-0600-000065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76902" name="Button 102" hidden="1">
              <a:extLst>
                <a:ext uri="{63B3BB69-23CF-44E3-9099-C40C66FF867C}">
                  <a14:compatExt spid="_x0000_s76902"/>
                </a:ext>
                <a:ext uri="{FF2B5EF4-FFF2-40B4-BE49-F238E27FC236}">
                  <a16:creationId xmlns:a16="http://schemas.microsoft.com/office/drawing/2014/main" id="{00000000-0008-0000-0600-000066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76903" name="Button 103" hidden="1">
              <a:extLst>
                <a:ext uri="{63B3BB69-23CF-44E3-9099-C40C66FF867C}">
                  <a14:compatExt spid="_x0000_s76903"/>
                </a:ext>
                <a:ext uri="{FF2B5EF4-FFF2-40B4-BE49-F238E27FC236}">
                  <a16:creationId xmlns:a16="http://schemas.microsoft.com/office/drawing/2014/main" id="{00000000-0008-0000-0600-000067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6904" name="Button 104" hidden="1">
              <a:extLst>
                <a:ext uri="{63B3BB69-23CF-44E3-9099-C40C66FF867C}">
                  <a14:compatExt spid="_x0000_s76904"/>
                </a:ext>
                <a:ext uri="{FF2B5EF4-FFF2-40B4-BE49-F238E27FC236}">
                  <a16:creationId xmlns:a16="http://schemas.microsoft.com/office/drawing/2014/main" id="{00000000-0008-0000-0600-000068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6905" name="Button 105" hidden="1">
              <a:extLst>
                <a:ext uri="{63B3BB69-23CF-44E3-9099-C40C66FF867C}">
                  <a14:compatExt spid="_x0000_s76905"/>
                </a:ext>
                <a:ext uri="{FF2B5EF4-FFF2-40B4-BE49-F238E27FC236}">
                  <a16:creationId xmlns:a16="http://schemas.microsoft.com/office/drawing/2014/main" id="{00000000-0008-0000-0600-000069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6906" name="Button 106" hidden="1">
              <a:extLst>
                <a:ext uri="{63B3BB69-23CF-44E3-9099-C40C66FF867C}">
                  <a14:compatExt spid="_x0000_s76906"/>
                </a:ext>
                <a:ext uri="{FF2B5EF4-FFF2-40B4-BE49-F238E27FC236}">
                  <a16:creationId xmlns:a16="http://schemas.microsoft.com/office/drawing/2014/main" id="{00000000-0008-0000-0600-00006A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6907" name="Button 107" hidden="1">
              <a:extLst>
                <a:ext uri="{63B3BB69-23CF-44E3-9099-C40C66FF867C}">
                  <a14:compatExt spid="_x0000_s76907"/>
                </a:ext>
                <a:ext uri="{FF2B5EF4-FFF2-40B4-BE49-F238E27FC236}">
                  <a16:creationId xmlns:a16="http://schemas.microsoft.com/office/drawing/2014/main" id="{00000000-0008-0000-0600-00006B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6908" name="Button 108" hidden="1">
              <a:extLst>
                <a:ext uri="{63B3BB69-23CF-44E3-9099-C40C66FF867C}">
                  <a14:compatExt spid="_x0000_s76908"/>
                </a:ext>
                <a:ext uri="{FF2B5EF4-FFF2-40B4-BE49-F238E27FC236}">
                  <a16:creationId xmlns:a16="http://schemas.microsoft.com/office/drawing/2014/main" id="{00000000-0008-0000-0600-00006C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6909" name="Button 109" hidden="1">
              <a:extLst>
                <a:ext uri="{63B3BB69-23CF-44E3-9099-C40C66FF867C}">
                  <a14:compatExt spid="_x0000_s76909"/>
                </a:ext>
                <a:ext uri="{FF2B5EF4-FFF2-40B4-BE49-F238E27FC236}">
                  <a16:creationId xmlns:a16="http://schemas.microsoft.com/office/drawing/2014/main" id="{00000000-0008-0000-0600-00006D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6910" name="Button 110" hidden="1">
              <a:extLst>
                <a:ext uri="{63B3BB69-23CF-44E3-9099-C40C66FF867C}">
                  <a14:compatExt spid="_x0000_s76910"/>
                </a:ext>
                <a:ext uri="{FF2B5EF4-FFF2-40B4-BE49-F238E27FC236}">
                  <a16:creationId xmlns:a16="http://schemas.microsoft.com/office/drawing/2014/main" id="{00000000-0008-0000-0600-00006E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6911" name="Button 111" hidden="1">
              <a:extLst>
                <a:ext uri="{63B3BB69-23CF-44E3-9099-C40C66FF867C}">
                  <a14:compatExt spid="_x0000_s76911"/>
                </a:ext>
                <a:ext uri="{FF2B5EF4-FFF2-40B4-BE49-F238E27FC236}">
                  <a16:creationId xmlns:a16="http://schemas.microsoft.com/office/drawing/2014/main" id="{00000000-0008-0000-0600-00006F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76912" name="Button 112" hidden="1">
              <a:extLst>
                <a:ext uri="{63B3BB69-23CF-44E3-9099-C40C66FF867C}">
                  <a14:compatExt spid="_x0000_s76912"/>
                </a:ext>
                <a:ext uri="{FF2B5EF4-FFF2-40B4-BE49-F238E27FC236}">
                  <a16:creationId xmlns:a16="http://schemas.microsoft.com/office/drawing/2014/main" id="{00000000-0008-0000-0600-000070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76913" name="Button 113" hidden="1">
              <a:extLst>
                <a:ext uri="{63B3BB69-23CF-44E3-9099-C40C66FF867C}">
                  <a14:compatExt spid="_x0000_s76913"/>
                </a:ext>
                <a:ext uri="{FF2B5EF4-FFF2-40B4-BE49-F238E27FC236}">
                  <a16:creationId xmlns:a16="http://schemas.microsoft.com/office/drawing/2014/main" id="{00000000-0008-0000-0600-000071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76914" name="Button 114" hidden="1">
              <a:extLst>
                <a:ext uri="{63B3BB69-23CF-44E3-9099-C40C66FF867C}">
                  <a14:compatExt spid="_x0000_s76914"/>
                </a:ext>
                <a:ext uri="{FF2B5EF4-FFF2-40B4-BE49-F238E27FC236}">
                  <a16:creationId xmlns:a16="http://schemas.microsoft.com/office/drawing/2014/main" id="{00000000-0008-0000-0600-000072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76915" name="Button 115" hidden="1">
              <a:extLst>
                <a:ext uri="{63B3BB69-23CF-44E3-9099-C40C66FF867C}">
                  <a14:compatExt spid="_x0000_s76915"/>
                </a:ext>
                <a:ext uri="{FF2B5EF4-FFF2-40B4-BE49-F238E27FC236}">
                  <a16:creationId xmlns:a16="http://schemas.microsoft.com/office/drawing/2014/main" id="{00000000-0008-0000-0600-000073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76916" name="Button 116" hidden="1">
              <a:extLst>
                <a:ext uri="{63B3BB69-23CF-44E3-9099-C40C66FF867C}">
                  <a14:compatExt spid="_x0000_s76916"/>
                </a:ext>
                <a:ext uri="{FF2B5EF4-FFF2-40B4-BE49-F238E27FC236}">
                  <a16:creationId xmlns:a16="http://schemas.microsoft.com/office/drawing/2014/main" id="{00000000-0008-0000-0600-000074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76917" name="Button 117" hidden="1">
              <a:extLst>
                <a:ext uri="{63B3BB69-23CF-44E3-9099-C40C66FF867C}">
                  <a14:compatExt spid="_x0000_s76917"/>
                </a:ext>
                <a:ext uri="{FF2B5EF4-FFF2-40B4-BE49-F238E27FC236}">
                  <a16:creationId xmlns:a16="http://schemas.microsoft.com/office/drawing/2014/main" id="{00000000-0008-0000-0600-000075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76918" name="Button 118" hidden="1">
              <a:extLst>
                <a:ext uri="{63B3BB69-23CF-44E3-9099-C40C66FF867C}">
                  <a14:compatExt spid="_x0000_s76918"/>
                </a:ext>
                <a:ext uri="{FF2B5EF4-FFF2-40B4-BE49-F238E27FC236}">
                  <a16:creationId xmlns:a16="http://schemas.microsoft.com/office/drawing/2014/main" id="{00000000-0008-0000-0600-000076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76919" name="Button 119" hidden="1">
              <a:extLst>
                <a:ext uri="{63B3BB69-23CF-44E3-9099-C40C66FF867C}">
                  <a14:compatExt spid="_x0000_s76919"/>
                </a:ext>
                <a:ext uri="{FF2B5EF4-FFF2-40B4-BE49-F238E27FC236}">
                  <a16:creationId xmlns:a16="http://schemas.microsoft.com/office/drawing/2014/main" id="{00000000-0008-0000-0600-000077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76920" name="Button 120" hidden="1">
              <a:extLst>
                <a:ext uri="{63B3BB69-23CF-44E3-9099-C40C66FF867C}">
                  <a14:compatExt spid="_x0000_s76920"/>
                </a:ext>
                <a:ext uri="{FF2B5EF4-FFF2-40B4-BE49-F238E27FC236}">
                  <a16:creationId xmlns:a16="http://schemas.microsoft.com/office/drawing/2014/main" id="{00000000-0008-0000-0600-000078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6921" name="Button 121" hidden="1">
              <a:extLst>
                <a:ext uri="{63B3BB69-23CF-44E3-9099-C40C66FF867C}">
                  <a14:compatExt spid="_x0000_s76921"/>
                </a:ext>
                <a:ext uri="{FF2B5EF4-FFF2-40B4-BE49-F238E27FC236}">
                  <a16:creationId xmlns:a16="http://schemas.microsoft.com/office/drawing/2014/main" id="{00000000-0008-0000-0600-000079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6922" name="Button 122" hidden="1">
              <a:extLst>
                <a:ext uri="{63B3BB69-23CF-44E3-9099-C40C66FF867C}">
                  <a14:compatExt spid="_x0000_s76922"/>
                </a:ext>
                <a:ext uri="{FF2B5EF4-FFF2-40B4-BE49-F238E27FC236}">
                  <a16:creationId xmlns:a16="http://schemas.microsoft.com/office/drawing/2014/main" id="{00000000-0008-0000-0600-00007A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6923" name="Button 123" hidden="1">
              <a:extLst>
                <a:ext uri="{63B3BB69-23CF-44E3-9099-C40C66FF867C}">
                  <a14:compatExt spid="_x0000_s76923"/>
                </a:ext>
                <a:ext uri="{FF2B5EF4-FFF2-40B4-BE49-F238E27FC236}">
                  <a16:creationId xmlns:a16="http://schemas.microsoft.com/office/drawing/2014/main" id="{00000000-0008-0000-0600-00007B2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77825" name="Button 1" hidden="1">
              <a:extLst>
                <a:ext uri="{63B3BB69-23CF-44E3-9099-C40C66FF867C}">
                  <a14:compatExt spid="_x0000_s77825"/>
                </a:ext>
                <a:ext uri="{FF2B5EF4-FFF2-40B4-BE49-F238E27FC236}">
                  <a16:creationId xmlns:a16="http://schemas.microsoft.com/office/drawing/2014/main" id="{00000000-0008-0000-0700-000001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279400</xdr:colOff>
          <xdr:row>87</xdr:row>
          <xdr:rowOff>50800</xdr:rowOff>
        </xdr:from>
        <xdr:to>
          <xdr:col>16</xdr:col>
          <xdr:colOff>31750</xdr:colOff>
          <xdr:row>88</xdr:row>
          <xdr:rowOff>88900</xdr:rowOff>
        </xdr:to>
        <xdr:sp macro="" textlink="">
          <xdr:nvSpPr>
            <xdr:cNvPr id="77826" name="Button 2" hidden="1">
              <a:extLst>
                <a:ext uri="{63B3BB69-23CF-44E3-9099-C40C66FF867C}">
                  <a14:compatExt spid="_x0000_s77826"/>
                </a:ext>
                <a:ext uri="{FF2B5EF4-FFF2-40B4-BE49-F238E27FC236}">
                  <a16:creationId xmlns:a16="http://schemas.microsoft.com/office/drawing/2014/main" id="{00000000-0008-0000-0700-000002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7827" name="Button 3" hidden="1">
              <a:extLst>
                <a:ext uri="{63B3BB69-23CF-44E3-9099-C40C66FF867C}">
                  <a14:compatExt spid="_x0000_s77827"/>
                </a:ext>
                <a:ext uri="{FF2B5EF4-FFF2-40B4-BE49-F238E27FC236}">
                  <a16:creationId xmlns:a16="http://schemas.microsoft.com/office/drawing/2014/main" id="{00000000-0008-0000-0700-000003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7828" name="Button 4" hidden="1">
              <a:extLst>
                <a:ext uri="{63B3BB69-23CF-44E3-9099-C40C66FF867C}">
                  <a14:compatExt spid="_x0000_s77828"/>
                </a:ext>
                <a:ext uri="{FF2B5EF4-FFF2-40B4-BE49-F238E27FC236}">
                  <a16:creationId xmlns:a16="http://schemas.microsoft.com/office/drawing/2014/main" id="{00000000-0008-0000-0700-000004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7829" name="Button 5" hidden="1">
              <a:extLst>
                <a:ext uri="{63B3BB69-23CF-44E3-9099-C40C66FF867C}">
                  <a14:compatExt spid="_x0000_s77829"/>
                </a:ext>
                <a:ext uri="{FF2B5EF4-FFF2-40B4-BE49-F238E27FC236}">
                  <a16:creationId xmlns:a16="http://schemas.microsoft.com/office/drawing/2014/main" id="{00000000-0008-0000-0700-000005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7830" name="Button 6" hidden="1">
              <a:extLst>
                <a:ext uri="{63B3BB69-23CF-44E3-9099-C40C66FF867C}">
                  <a14:compatExt spid="_x0000_s77830"/>
                </a:ext>
                <a:ext uri="{FF2B5EF4-FFF2-40B4-BE49-F238E27FC236}">
                  <a16:creationId xmlns:a16="http://schemas.microsoft.com/office/drawing/2014/main" id="{00000000-0008-0000-0700-000006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7831" name="Button 7" hidden="1">
              <a:extLst>
                <a:ext uri="{63B3BB69-23CF-44E3-9099-C40C66FF867C}">
                  <a14:compatExt spid="_x0000_s77831"/>
                </a:ext>
                <a:ext uri="{FF2B5EF4-FFF2-40B4-BE49-F238E27FC236}">
                  <a16:creationId xmlns:a16="http://schemas.microsoft.com/office/drawing/2014/main" id="{00000000-0008-0000-0700-000007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7832" name="Button 8" hidden="1">
              <a:extLst>
                <a:ext uri="{63B3BB69-23CF-44E3-9099-C40C66FF867C}">
                  <a14:compatExt spid="_x0000_s77832"/>
                </a:ext>
                <a:ext uri="{FF2B5EF4-FFF2-40B4-BE49-F238E27FC236}">
                  <a16:creationId xmlns:a16="http://schemas.microsoft.com/office/drawing/2014/main" id="{00000000-0008-0000-0700-000008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7833" name="Button 9" hidden="1">
              <a:extLst>
                <a:ext uri="{63B3BB69-23CF-44E3-9099-C40C66FF867C}">
                  <a14:compatExt spid="_x0000_s77833"/>
                </a:ext>
                <a:ext uri="{FF2B5EF4-FFF2-40B4-BE49-F238E27FC236}">
                  <a16:creationId xmlns:a16="http://schemas.microsoft.com/office/drawing/2014/main" id="{00000000-0008-0000-0700-000009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7834" name="Button 10" hidden="1">
              <a:extLst>
                <a:ext uri="{63B3BB69-23CF-44E3-9099-C40C66FF867C}">
                  <a14:compatExt spid="_x0000_s77834"/>
                </a:ext>
                <a:ext uri="{FF2B5EF4-FFF2-40B4-BE49-F238E27FC236}">
                  <a16:creationId xmlns:a16="http://schemas.microsoft.com/office/drawing/2014/main" id="{00000000-0008-0000-0700-00000A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7835" name="Button 11" hidden="1">
              <a:extLst>
                <a:ext uri="{63B3BB69-23CF-44E3-9099-C40C66FF867C}">
                  <a14:compatExt spid="_x0000_s77835"/>
                </a:ext>
                <a:ext uri="{FF2B5EF4-FFF2-40B4-BE49-F238E27FC236}">
                  <a16:creationId xmlns:a16="http://schemas.microsoft.com/office/drawing/2014/main" id="{00000000-0008-0000-0700-00000B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7836" name="Button 12" hidden="1">
              <a:extLst>
                <a:ext uri="{63B3BB69-23CF-44E3-9099-C40C66FF867C}">
                  <a14:compatExt spid="_x0000_s77836"/>
                </a:ext>
                <a:ext uri="{FF2B5EF4-FFF2-40B4-BE49-F238E27FC236}">
                  <a16:creationId xmlns:a16="http://schemas.microsoft.com/office/drawing/2014/main" id="{00000000-0008-0000-0700-00000C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7837" name="Button 13" hidden="1">
              <a:extLst>
                <a:ext uri="{63B3BB69-23CF-44E3-9099-C40C66FF867C}">
                  <a14:compatExt spid="_x0000_s77837"/>
                </a:ext>
                <a:ext uri="{FF2B5EF4-FFF2-40B4-BE49-F238E27FC236}">
                  <a16:creationId xmlns:a16="http://schemas.microsoft.com/office/drawing/2014/main" id="{00000000-0008-0000-0700-00000D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7838" name="Button 14" hidden="1">
              <a:extLst>
                <a:ext uri="{63B3BB69-23CF-44E3-9099-C40C66FF867C}">
                  <a14:compatExt spid="_x0000_s77838"/>
                </a:ext>
                <a:ext uri="{FF2B5EF4-FFF2-40B4-BE49-F238E27FC236}">
                  <a16:creationId xmlns:a16="http://schemas.microsoft.com/office/drawing/2014/main" id="{00000000-0008-0000-0700-00000E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7839" name="Button 15" hidden="1">
              <a:extLst>
                <a:ext uri="{63B3BB69-23CF-44E3-9099-C40C66FF867C}">
                  <a14:compatExt spid="_x0000_s77839"/>
                </a:ext>
                <a:ext uri="{FF2B5EF4-FFF2-40B4-BE49-F238E27FC236}">
                  <a16:creationId xmlns:a16="http://schemas.microsoft.com/office/drawing/2014/main" id="{00000000-0008-0000-0700-00000F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7840" name="Button 16" hidden="1">
              <a:extLst>
                <a:ext uri="{63B3BB69-23CF-44E3-9099-C40C66FF867C}">
                  <a14:compatExt spid="_x0000_s77840"/>
                </a:ext>
                <a:ext uri="{FF2B5EF4-FFF2-40B4-BE49-F238E27FC236}">
                  <a16:creationId xmlns:a16="http://schemas.microsoft.com/office/drawing/2014/main" id="{00000000-0008-0000-0700-000010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7841" name="Button 17" hidden="1">
              <a:extLst>
                <a:ext uri="{63B3BB69-23CF-44E3-9099-C40C66FF867C}">
                  <a14:compatExt spid="_x0000_s77841"/>
                </a:ext>
                <a:ext uri="{FF2B5EF4-FFF2-40B4-BE49-F238E27FC236}">
                  <a16:creationId xmlns:a16="http://schemas.microsoft.com/office/drawing/2014/main" id="{00000000-0008-0000-0700-000011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7842" name="Button 18" hidden="1">
              <a:extLst>
                <a:ext uri="{63B3BB69-23CF-44E3-9099-C40C66FF867C}">
                  <a14:compatExt spid="_x0000_s77842"/>
                </a:ext>
                <a:ext uri="{FF2B5EF4-FFF2-40B4-BE49-F238E27FC236}">
                  <a16:creationId xmlns:a16="http://schemas.microsoft.com/office/drawing/2014/main" id="{00000000-0008-0000-0700-000012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7843" name="Button 19" hidden="1">
              <a:extLst>
                <a:ext uri="{63B3BB69-23CF-44E3-9099-C40C66FF867C}">
                  <a14:compatExt spid="_x0000_s77843"/>
                </a:ext>
                <a:ext uri="{FF2B5EF4-FFF2-40B4-BE49-F238E27FC236}">
                  <a16:creationId xmlns:a16="http://schemas.microsoft.com/office/drawing/2014/main" id="{00000000-0008-0000-0700-000013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7844" name="Button 20" hidden="1">
              <a:extLst>
                <a:ext uri="{63B3BB69-23CF-44E3-9099-C40C66FF867C}">
                  <a14:compatExt spid="_x0000_s77844"/>
                </a:ext>
                <a:ext uri="{FF2B5EF4-FFF2-40B4-BE49-F238E27FC236}">
                  <a16:creationId xmlns:a16="http://schemas.microsoft.com/office/drawing/2014/main" id="{00000000-0008-0000-0700-000014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7845" name="Button 21" hidden="1">
              <a:extLst>
                <a:ext uri="{63B3BB69-23CF-44E3-9099-C40C66FF867C}">
                  <a14:compatExt spid="_x0000_s77845"/>
                </a:ext>
                <a:ext uri="{FF2B5EF4-FFF2-40B4-BE49-F238E27FC236}">
                  <a16:creationId xmlns:a16="http://schemas.microsoft.com/office/drawing/2014/main" id="{00000000-0008-0000-0700-000015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7846" name="Button 22" hidden="1">
              <a:extLst>
                <a:ext uri="{63B3BB69-23CF-44E3-9099-C40C66FF867C}">
                  <a14:compatExt spid="_x0000_s77846"/>
                </a:ext>
                <a:ext uri="{FF2B5EF4-FFF2-40B4-BE49-F238E27FC236}">
                  <a16:creationId xmlns:a16="http://schemas.microsoft.com/office/drawing/2014/main" id="{00000000-0008-0000-0700-000016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7847" name="Button 23" hidden="1">
              <a:extLst>
                <a:ext uri="{63B3BB69-23CF-44E3-9099-C40C66FF867C}">
                  <a14:compatExt spid="_x0000_s77847"/>
                </a:ext>
                <a:ext uri="{FF2B5EF4-FFF2-40B4-BE49-F238E27FC236}">
                  <a16:creationId xmlns:a16="http://schemas.microsoft.com/office/drawing/2014/main" id="{00000000-0008-0000-0700-000017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7848" name="Button 24" hidden="1">
              <a:extLst>
                <a:ext uri="{63B3BB69-23CF-44E3-9099-C40C66FF867C}">
                  <a14:compatExt spid="_x0000_s77848"/>
                </a:ext>
                <a:ext uri="{FF2B5EF4-FFF2-40B4-BE49-F238E27FC236}">
                  <a16:creationId xmlns:a16="http://schemas.microsoft.com/office/drawing/2014/main" id="{00000000-0008-0000-0700-000018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7849" name="Button 25" hidden="1">
              <a:extLst>
                <a:ext uri="{63B3BB69-23CF-44E3-9099-C40C66FF867C}">
                  <a14:compatExt spid="_x0000_s77849"/>
                </a:ext>
                <a:ext uri="{FF2B5EF4-FFF2-40B4-BE49-F238E27FC236}">
                  <a16:creationId xmlns:a16="http://schemas.microsoft.com/office/drawing/2014/main" id="{00000000-0008-0000-0700-000019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7850" name="Button 26" hidden="1">
              <a:extLst>
                <a:ext uri="{63B3BB69-23CF-44E3-9099-C40C66FF867C}">
                  <a14:compatExt spid="_x0000_s77850"/>
                </a:ext>
                <a:ext uri="{FF2B5EF4-FFF2-40B4-BE49-F238E27FC236}">
                  <a16:creationId xmlns:a16="http://schemas.microsoft.com/office/drawing/2014/main" id="{00000000-0008-0000-0700-00001A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7851" name="Button 27" hidden="1">
              <a:extLst>
                <a:ext uri="{63B3BB69-23CF-44E3-9099-C40C66FF867C}">
                  <a14:compatExt spid="_x0000_s77851"/>
                </a:ext>
                <a:ext uri="{FF2B5EF4-FFF2-40B4-BE49-F238E27FC236}">
                  <a16:creationId xmlns:a16="http://schemas.microsoft.com/office/drawing/2014/main" id="{00000000-0008-0000-0700-00001B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7852" name="Button 28" hidden="1">
              <a:extLst>
                <a:ext uri="{63B3BB69-23CF-44E3-9099-C40C66FF867C}">
                  <a14:compatExt spid="_x0000_s77852"/>
                </a:ext>
                <a:ext uri="{FF2B5EF4-FFF2-40B4-BE49-F238E27FC236}">
                  <a16:creationId xmlns:a16="http://schemas.microsoft.com/office/drawing/2014/main" id="{00000000-0008-0000-0700-00001C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7853" name="Button 29" hidden="1">
              <a:extLst>
                <a:ext uri="{63B3BB69-23CF-44E3-9099-C40C66FF867C}">
                  <a14:compatExt spid="_x0000_s77853"/>
                </a:ext>
                <a:ext uri="{FF2B5EF4-FFF2-40B4-BE49-F238E27FC236}">
                  <a16:creationId xmlns:a16="http://schemas.microsoft.com/office/drawing/2014/main" id="{00000000-0008-0000-0700-00001D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7854" name="Button 30" hidden="1">
              <a:extLst>
                <a:ext uri="{63B3BB69-23CF-44E3-9099-C40C66FF867C}">
                  <a14:compatExt spid="_x0000_s77854"/>
                </a:ext>
                <a:ext uri="{FF2B5EF4-FFF2-40B4-BE49-F238E27FC236}">
                  <a16:creationId xmlns:a16="http://schemas.microsoft.com/office/drawing/2014/main" id="{00000000-0008-0000-0700-00001E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7855" name="Button 31" hidden="1">
              <a:extLst>
                <a:ext uri="{63B3BB69-23CF-44E3-9099-C40C66FF867C}">
                  <a14:compatExt spid="_x0000_s77855"/>
                </a:ext>
                <a:ext uri="{FF2B5EF4-FFF2-40B4-BE49-F238E27FC236}">
                  <a16:creationId xmlns:a16="http://schemas.microsoft.com/office/drawing/2014/main" id="{00000000-0008-0000-0700-00001F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7856" name="Button 32" hidden="1">
              <a:extLst>
                <a:ext uri="{63B3BB69-23CF-44E3-9099-C40C66FF867C}">
                  <a14:compatExt spid="_x0000_s77856"/>
                </a:ext>
                <a:ext uri="{FF2B5EF4-FFF2-40B4-BE49-F238E27FC236}">
                  <a16:creationId xmlns:a16="http://schemas.microsoft.com/office/drawing/2014/main" id="{00000000-0008-0000-0700-000020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7857" name="Button 33" hidden="1">
              <a:extLst>
                <a:ext uri="{63B3BB69-23CF-44E3-9099-C40C66FF867C}">
                  <a14:compatExt spid="_x0000_s77857"/>
                </a:ext>
                <a:ext uri="{FF2B5EF4-FFF2-40B4-BE49-F238E27FC236}">
                  <a16:creationId xmlns:a16="http://schemas.microsoft.com/office/drawing/2014/main" id="{00000000-0008-0000-0700-000021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7858" name="Button 34" hidden="1">
              <a:extLst>
                <a:ext uri="{63B3BB69-23CF-44E3-9099-C40C66FF867C}">
                  <a14:compatExt spid="_x0000_s77858"/>
                </a:ext>
                <a:ext uri="{FF2B5EF4-FFF2-40B4-BE49-F238E27FC236}">
                  <a16:creationId xmlns:a16="http://schemas.microsoft.com/office/drawing/2014/main" id="{00000000-0008-0000-0700-000022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7859" name="Button 35" hidden="1">
              <a:extLst>
                <a:ext uri="{63B3BB69-23CF-44E3-9099-C40C66FF867C}">
                  <a14:compatExt spid="_x0000_s77859"/>
                </a:ext>
                <a:ext uri="{FF2B5EF4-FFF2-40B4-BE49-F238E27FC236}">
                  <a16:creationId xmlns:a16="http://schemas.microsoft.com/office/drawing/2014/main" id="{00000000-0008-0000-0700-000023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7860" name="Button 36" hidden="1">
              <a:extLst>
                <a:ext uri="{63B3BB69-23CF-44E3-9099-C40C66FF867C}">
                  <a14:compatExt spid="_x0000_s77860"/>
                </a:ext>
                <a:ext uri="{FF2B5EF4-FFF2-40B4-BE49-F238E27FC236}">
                  <a16:creationId xmlns:a16="http://schemas.microsoft.com/office/drawing/2014/main" id="{00000000-0008-0000-0700-000024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7861" name="Button 37" hidden="1">
              <a:extLst>
                <a:ext uri="{63B3BB69-23CF-44E3-9099-C40C66FF867C}">
                  <a14:compatExt spid="_x0000_s77861"/>
                </a:ext>
                <a:ext uri="{FF2B5EF4-FFF2-40B4-BE49-F238E27FC236}">
                  <a16:creationId xmlns:a16="http://schemas.microsoft.com/office/drawing/2014/main" id="{00000000-0008-0000-0700-000025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7862" name="Button 38" hidden="1">
              <a:extLst>
                <a:ext uri="{63B3BB69-23CF-44E3-9099-C40C66FF867C}">
                  <a14:compatExt spid="_x0000_s77862"/>
                </a:ext>
                <a:ext uri="{FF2B5EF4-FFF2-40B4-BE49-F238E27FC236}">
                  <a16:creationId xmlns:a16="http://schemas.microsoft.com/office/drawing/2014/main" id="{00000000-0008-0000-0700-000026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7863" name="Button 39" hidden="1">
              <a:extLst>
                <a:ext uri="{63B3BB69-23CF-44E3-9099-C40C66FF867C}">
                  <a14:compatExt spid="_x0000_s77863"/>
                </a:ext>
                <a:ext uri="{FF2B5EF4-FFF2-40B4-BE49-F238E27FC236}">
                  <a16:creationId xmlns:a16="http://schemas.microsoft.com/office/drawing/2014/main" id="{00000000-0008-0000-0700-000027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7864" name="Button 40" hidden="1">
              <a:extLst>
                <a:ext uri="{63B3BB69-23CF-44E3-9099-C40C66FF867C}">
                  <a14:compatExt spid="_x0000_s77864"/>
                </a:ext>
                <a:ext uri="{FF2B5EF4-FFF2-40B4-BE49-F238E27FC236}">
                  <a16:creationId xmlns:a16="http://schemas.microsoft.com/office/drawing/2014/main" id="{00000000-0008-0000-0700-000028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7865" name="Button 41" hidden="1">
              <a:extLst>
                <a:ext uri="{63B3BB69-23CF-44E3-9099-C40C66FF867C}">
                  <a14:compatExt spid="_x0000_s77865"/>
                </a:ext>
                <a:ext uri="{FF2B5EF4-FFF2-40B4-BE49-F238E27FC236}">
                  <a16:creationId xmlns:a16="http://schemas.microsoft.com/office/drawing/2014/main" id="{00000000-0008-0000-0700-000029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7866" name="Button 42" hidden="1">
              <a:extLst>
                <a:ext uri="{63B3BB69-23CF-44E3-9099-C40C66FF867C}">
                  <a14:compatExt spid="_x0000_s77866"/>
                </a:ext>
                <a:ext uri="{FF2B5EF4-FFF2-40B4-BE49-F238E27FC236}">
                  <a16:creationId xmlns:a16="http://schemas.microsoft.com/office/drawing/2014/main" id="{00000000-0008-0000-0700-00002A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7867" name="Button 43" hidden="1">
              <a:extLst>
                <a:ext uri="{63B3BB69-23CF-44E3-9099-C40C66FF867C}">
                  <a14:compatExt spid="_x0000_s77867"/>
                </a:ext>
                <a:ext uri="{FF2B5EF4-FFF2-40B4-BE49-F238E27FC236}">
                  <a16:creationId xmlns:a16="http://schemas.microsoft.com/office/drawing/2014/main" id="{00000000-0008-0000-0700-00002B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7868" name="Button 44" hidden="1">
              <a:extLst>
                <a:ext uri="{63B3BB69-23CF-44E3-9099-C40C66FF867C}">
                  <a14:compatExt spid="_x0000_s77868"/>
                </a:ext>
                <a:ext uri="{FF2B5EF4-FFF2-40B4-BE49-F238E27FC236}">
                  <a16:creationId xmlns:a16="http://schemas.microsoft.com/office/drawing/2014/main" id="{00000000-0008-0000-0700-00002C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7869" name="Button 45" hidden="1">
              <a:extLst>
                <a:ext uri="{63B3BB69-23CF-44E3-9099-C40C66FF867C}">
                  <a14:compatExt spid="_x0000_s77869"/>
                </a:ext>
                <a:ext uri="{FF2B5EF4-FFF2-40B4-BE49-F238E27FC236}">
                  <a16:creationId xmlns:a16="http://schemas.microsoft.com/office/drawing/2014/main" id="{00000000-0008-0000-0700-00002D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7870" name="Button 46" hidden="1">
              <a:extLst>
                <a:ext uri="{63B3BB69-23CF-44E3-9099-C40C66FF867C}">
                  <a14:compatExt spid="_x0000_s77870"/>
                </a:ext>
                <a:ext uri="{FF2B5EF4-FFF2-40B4-BE49-F238E27FC236}">
                  <a16:creationId xmlns:a16="http://schemas.microsoft.com/office/drawing/2014/main" id="{00000000-0008-0000-0700-00002E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7871" name="Button 47" hidden="1">
              <a:extLst>
                <a:ext uri="{63B3BB69-23CF-44E3-9099-C40C66FF867C}">
                  <a14:compatExt spid="_x0000_s77871"/>
                </a:ext>
                <a:ext uri="{FF2B5EF4-FFF2-40B4-BE49-F238E27FC236}">
                  <a16:creationId xmlns:a16="http://schemas.microsoft.com/office/drawing/2014/main" id="{00000000-0008-0000-0700-00002F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7872" name="Button 48" hidden="1">
              <a:extLst>
                <a:ext uri="{63B3BB69-23CF-44E3-9099-C40C66FF867C}">
                  <a14:compatExt spid="_x0000_s77872"/>
                </a:ext>
                <a:ext uri="{FF2B5EF4-FFF2-40B4-BE49-F238E27FC236}">
                  <a16:creationId xmlns:a16="http://schemas.microsoft.com/office/drawing/2014/main" id="{00000000-0008-0000-0700-000030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7873" name="Button 49" hidden="1">
              <a:extLst>
                <a:ext uri="{63B3BB69-23CF-44E3-9099-C40C66FF867C}">
                  <a14:compatExt spid="_x0000_s77873"/>
                </a:ext>
                <a:ext uri="{FF2B5EF4-FFF2-40B4-BE49-F238E27FC236}">
                  <a16:creationId xmlns:a16="http://schemas.microsoft.com/office/drawing/2014/main" id="{00000000-0008-0000-0700-000031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7874" name="Button 50" hidden="1">
              <a:extLst>
                <a:ext uri="{63B3BB69-23CF-44E3-9099-C40C66FF867C}">
                  <a14:compatExt spid="_x0000_s77874"/>
                </a:ext>
                <a:ext uri="{FF2B5EF4-FFF2-40B4-BE49-F238E27FC236}">
                  <a16:creationId xmlns:a16="http://schemas.microsoft.com/office/drawing/2014/main" id="{00000000-0008-0000-0700-000032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7875" name="Button 51" hidden="1">
              <a:extLst>
                <a:ext uri="{63B3BB69-23CF-44E3-9099-C40C66FF867C}">
                  <a14:compatExt spid="_x0000_s77875"/>
                </a:ext>
                <a:ext uri="{FF2B5EF4-FFF2-40B4-BE49-F238E27FC236}">
                  <a16:creationId xmlns:a16="http://schemas.microsoft.com/office/drawing/2014/main" id="{00000000-0008-0000-0700-000033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7876" name="Button 52" hidden="1">
              <a:extLst>
                <a:ext uri="{63B3BB69-23CF-44E3-9099-C40C66FF867C}">
                  <a14:compatExt spid="_x0000_s77876"/>
                </a:ext>
                <a:ext uri="{FF2B5EF4-FFF2-40B4-BE49-F238E27FC236}">
                  <a16:creationId xmlns:a16="http://schemas.microsoft.com/office/drawing/2014/main" id="{00000000-0008-0000-0700-000034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7877" name="Button 53" hidden="1">
              <a:extLst>
                <a:ext uri="{63B3BB69-23CF-44E3-9099-C40C66FF867C}">
                  <a14:compatExt spid="_x0000_s77877"/>
                </a:ext>
                <a:ext uri="{FF2B5EF4-FFF2-40B4-BE49-F238E27FC236}">
                  <a16:creationId xmlns:a16="http://schemas.microsoft.com/office/drawing/2014/main" id="{00000000-0008-0000-0700-000035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7878" name="Button 54" hidden="1">
              <a:extLst>
                <a:ext uri="{63B3BB69-23CF-44E3-9099-C40C66FF867C}">
                  <a14:compatExt spid="_x0000_s77878"/>
                </a:ext>
                <a:ext uri="{FF2B5EF4-FFF2-40B4-BE49-F238E27FC236}">
                  <a16:creationId xmlns:a16="http://schemas.microsoft.com/office/drawing/2014/main" id="{00000000-0008-0000-0700-000036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7879" name="Button 55" hidden="1">
              <a:extLst>
                <a:ext uri="{63B3BB69-23CF-44E3-9099-C40C66FF867C}">
                  <a14:compatExt spid="_x0000_s77879"/>
                </a:ext>
                <a:ext uri="{FF2B5EF4-FFF2-40B4-BE49-F238E27FC236}">
                  <a16:creationId xmlns:a16="http://schemas.microsoft.com/office/drawing/2014/main" id="{00000000-0008-0000-0700-000037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7880" name="Button 56" hidden="1">
              <a:extLst>
                <a:ext uri="{63B3BB69-23CF-44E3-9099-C40C66FF867C}">
                  <a14:compatExt spid="_x0000_s77880"/>
                </a:ext>
                <a:ext uri="{FF2B5EF4-FFF2-40B4-BE49-F238E27FC236}">
                  <a16:creationId xmlns:a16="http://schemas.microsoft.com/office/drawing/2014/main" id="{00000000-0008-0000-0700-000038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7881" name="Button 57" hidden="1">
              <a:extLst>
                <a:ext uri="{63B3BB69-23CF-44E3-9099-C40C66FF867C}">
                  <a14:compatExt spid="_x0000_s77881"/>
                </a:ext>
                <a:ext uri="{FF2B5EF4-FFF2-40B4-BE49-F238E27FC236}">
                  <a16:creationId xmlns:a16="http://schemas.microsoft.com/office/drawing/2014/main" id="{00000000-0008-0000-0700-000039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7882" name="Button 58" hidden="1">
              <a:extLst>
                <a:ext uri="{63B3BB69-23CF-44E3-9099-C40C66FF867C}">
                  <a14:compatExt spid="_x0000_s77882"/>
                </a:ext>
                <a:ext uri="{FF2B5EF4-FFF2-40B4-BE49-F238E27FC236}">
                  <a16:creationId xmlns:a16="http://schemas.microsoft.com/office/drawing/2014/main" id="{00000000-0008-0000-0700-00003A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77883" name="Button 59" hidden="1">
              <a:extLst>
                <a:ext uri="{63B3BB69-23CF-44E3-9099-C40C66FF867C}">
                  <a14:compatExt spid="_x0000_s77883"/>
                </a:ext>
                <a:ext uri="{FF2B5EF4-FFF2-40B4-BE49-F238E27FC236}">
                  <a16:creationId xmlns:a16="http://schemas.microsoft.com/office/drawing/2014/main" id="{00000000-0008-0000-0700-00003B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7884" name="Button 60" hidden="1">
              <a:extLst>
                <a:ext uri="{63B3BB69-23CF-44E3-9099-C40C66FF867C}">
                  <a14:compatExt spid="_x0000_s77884"/>
                </a:ext>
                <a:ext uri="{FF2B5EF4-FFF2-40B4-BE49-F238E27FC236}">
                  <a16:creationId xmlns:a16="http://schemas.microsoft.com/office/drawing/2014/main" id="{00000000-0008-0000-0700-00003C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7885" name="Button 61" hidden="1">
              <a:extLst>
                <a:ext uri="{63B3BB69-23CF-44E3-9099-C40C66FF867C}">
                  <a14:compatExt spid="_x0000_s77885"/>
                </a:ext>
                <a:ext uri="{FF2B5EF4-FFF2-40B4-BE49-F238E27FC236}">
                  <a16:creationId xmlns:a16="http://schemas.microsoft.com/office/drawing/2014/main" id="{00000000-0008-0000-0700-00003D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7886" name="Button 62" hidden="1">
              <a:extLst>
                <a:ext uri="{63B3BB69-23CF-44E3-9099-C40C66FF867C}">
                  <a14:compatExt spid="_x0000_s77886"/>
                </a:ext>
                <a:ext uri="{FF2B5EF4-FFF2-40B4-BE49-F238E27FC236}">
                  <a16:creationId xmlns:a16="http://schemas.microsoft.com/office/drawing/2014/main" id="{00000000-0008-0000-0700-00003E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7887" name="Button 63" hidden="1">
              <a:extLst>
                <a:ext uri="{63B3BB69-23CF-44E3-9099-C40C66FF867C}">
                  <a14:compatExt spid="_x0000_s77887"/>
                </a:ext>
                <a:ext uri="{FF2B5EF4-FFF2-40B4-BE49-F238E27FC236}">
                  <a16:creationId xmlns:a16="http://schemas.microsoft.com/office/drawing/2014/main" id="{00000000-0008-0000-0700-00003F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7888" name="Button 64" hidden="1">
              <a:extLst>
                <a:ext uri="{63B3BB69-23CF-44E3-9099-C40C66FF867C}">
                  <a14:compatExt spid="_x0000_s77888"/>
                </a:ext>
                <a:ext uri="{FF2B5EF4-FFF2-40B4-BE49-F238E27FC236}">
                  <a16:creationId xmlns:a16="http://schemas.microsoft.com/office/drawing/2014/main" id="{00000000-0008-0000-0700-000040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7889" name="Button 65" hidden="1">
              <a:extLst>
                <a:ext uri="{63B3BB69-23CF-44E3-9099-C40C66FF867C}">
                  <a14:compatExt spid="_x0000_s77889"/>
                </a:ext>
                <a:ext uri="{FF2B5EF4-FFF2-40B4-BE49-F238E27FC236}">
                  <a16:creationId xmlns:a16="http://schemas.microsoft.com/office/drawing/2014/main" id="{00000000-0008-0000-0700-000041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7890" name="Button 66" hidden="1">
              <a:extLst>
                <a:ext uri="{63B3BB69-23CF-44E3-9099-C40C66FF867C}">
                  <a14:compatExt spid="_x0000_s77890"/>
                </a:ext>
                <a:ext uri="{FF2B5EF4-FFF2-40B4-BE49-F238E27FC236}">
                  <a16:creationId xmlns:a16="http://schemas.microsoft.com/office/drawing/2014/main" id="{00000000-0008-0000-0700-000042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7891" name="Button 67" hidden="1">
              <a:extLst>
                <a:ext uri="{63B3BB69-23CF-44E3-9099-C40C66FF867C}">
                  <a14:compatExt spid="_x0000_s77891"/>
                </a:ext>
                <a:ext uri="{FF2B5EF4-FFF2-40B4-BE49-F238E27FC236}">
                  <a16:creationId xmlns:a16="http://schemas.microsoft.com/office/drawing/2014/main" id="{00000000-0008-0000-0700-000043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7892" name="Button 68" hidden="1">
              <a:extLst>
                <a:ext uri="{63B3BB69-23CF-44E3-9099-C40C66FF867C}">
                  <a14:compatExt spid="_x0000_s77892"/>
                </a:ext>
                <a:ext uri="{FF2B5EF4-FFF2-40B4-BE49-F238E27FC236}">
                  <a16:creationId xmlns:a16="http://schemas.microsoft.com/office/drawing/2014/main" id="{00000000-0008-0000-0700-000044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7893" name="Button 69" hidden="1">
              <a:extLst>
                <a:ext uri="{63B3BB69-23CF-44E3-9099-C40C66FF867C}">
                  <a14:compatExt spid="_x0000_s77893"/>
                </a:ext>
                <a:ext uri="{FF2B5EF4-FFF2-40B4-BE49-F238E27FC236}">
                  <a16:creationId xmlns:a16="http://schemas.microsoft.com/office/drawing/2014/main" id="{00000000-0008-0000-0700-000045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7894" name="Button 70" hidden="1">
              <a:extLst>
                <a:ext uri="{63B3BB69-23CF-44E3-9099-C40C66FF867C}">
                  <a14:compatExt spid="_x0000_s77894"/>
                </a:ext>
                <a:ext uri="{FF2B5EF4-FFF2-40B4-BE49-F238E27FC236}">
                  <a16:creationId xmlns:a16="http://schemas.microsoft.com/office/drawing/2014/main" id="{00000000-0008-0000-0700-000046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184150</xdr:colOff>
          <xdr:row>1</xdr:row>
          <xdr:rowOff>50800</xdr:rowOff>
        </xdr:to>
        <xdr:sp macro="" textlink="">
          <xdr:nvSpPr>
            <xdr:cNvPr id="77895" name="Button 71" hidden="1">
              <a:extLst>
                <a:ext uri="{63B3BB69-23CF-44E3-9099-C40C66FF867C}">
                  <a14:compatExt spid="_x0000_s77895"/>
                </a:ext>
                <a:ext uri="{FF2B5EF4-FFF2-40B4-BE49-F238E27FC236}">
                  <a16:creationId xmlns:a16="http://schemas.microsoft.com/office/drawing/2014/main" id="{00000000-0008-0000-0700-000047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7896" name="Button 72" hidden="1">
              <a:extLst>
                <a:ext uri="{63B3BB69-23CF-44E3-9099-C40C66FF867C}">
                  <a14:compatExt spid="_x0000_s77896"/>
                </a:ext>
                <a:ext uri="{FF2B5EF4-FFF2-40B4-BE49-F238E27FC236}">
                  <a16:creationId xmlns:a16="http://schemas.microsoft.com/office/drawing/2014/main" id="{00000000-0008-0000-0700-000048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7897" name="Button 73" hidden="1">
              <a:extLst>
                <a:ext uri="{63B3BB69-23CF-44E3-9099-C40C66FF867C}">
                  <a14:compatExt spid="_x0000_s77897"/>
                </a:ext>
                <a:ext uri="{FF2B5EF4-FFF2-40B4-BE49-F238E27FC236}">
                  <a16:creationId xmlns:a16="http://schemas.microsoft.com/office/drawing/2014/main" id="{00000000-0008-0000-0700-000049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7898" name="Button 74" hidden="1">
              <a:extLst>
                <a:ext uri="{63B3BB69-23CF-44E3-9099-C40C66FF867C}">
                  <a14:compatExt spid="_x0000_s77898"/>
                </a:ext>
                <a:ext uri="{FF2B5EF4-FFF2-40B4-BE49-F238E27FC236}">
                  <a16:creationId xmlns:a16="http://schemas.microsoft.com/office/drawing/2014/main" id="{00000000-0008-0000-0700-00004A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88900</xdr:colOff>
          <xdr:row>1</xdr:row>
          <xdr:rowOff>50800</xdr:rowOff>
        </xdr:to>
        <xdr:sp macro="" textlink="">
          <xdr:nvSpPr>
            <xdr:cNvPr id="77899" name="Button 75" hidden="1">
              <a:extLst>
                <a:ext uri="{63B3BB69-23CF-44E3-9099-C40C66FF867C}">
                  <a14:compatExt spid="_x0000_s77899"/>
                </a:ext>
                <a:ext uri="{FF2B5EF4-FFF2-40B4-BE49-F238E27FC236}">
                  <a16:creationId xmlns:a16="http://schemas.microsoft.com/office/drawing/2014/main" id="{00000000-0008-0000-0700-00004B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7900" name="Button 76" hidden="1">
              <a:extLst>
                <a:ext uri="{63B3BB69-23CF-44E3-9099-C40C66FF867C}">
                  <a14:compatExt spid="_x0000_s77900"/>
                </a:ext>
                <a:ext uri="{FF2B5EF4-FFF2-40B4-BE49-F238E27FC236}">
                  <a16:creationId xmlns:a16="http://schemas.microsoft.com/office/drawing/2014/main" id="{00000000-0008-0000-0700-00004C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7901" name="Button 77" hidden="1">
              <a:extLst>
                <a:ext uri="{63B3BB69-23CF-44E3-9099-C40C66FF867C}">
                  <a14:compatExt spid="_x0000_s77901"/>
                </a:ext>
                <a:ext uri="{FF2B5EF4-FFF2-40B4-BE49-F238E27FC236}">
                  <a16:creationId xmlns:a16="http://schemas.microsoft.com/office/drawing/2014/main" id="{00000000-0008-0000-0700-00004D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7902" name="Button 78" hidden="1">
              <a:extLst>
                <a:ext uri="{63B3BB69-23CF-44E3-9099-C40C66FF867C}">
                  <a14:compatExt spid="_x0000_s77902"/>
                </a:ext>
                <a:ext uri="{FF2B5EF4-FFF2-40B4-BE49-F238E27FC236}">
                  <a16:creationId xmlns:a16="http://schemas.microsoft.com/office/drawing/2014/main" id="{00000000-0008-0000-0700-00004E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7903" name="Button 79" hidden="1">
              <a:extLst>
                <a:ext uri="{63B3BB69-23CF-44E3-9099-C40C66FF867C}">
                  <a14:compatExt spid="_x0000_s77903"/>
                </a:ext>
                <a:ext uri="{FF2B5EF4-FFF2-40B4-BE49-F238E27FC236}">
                  <a16:creationId xmlns:a16="http://schemas.microsoft.com/office/drawing/2014/main" id="{00000000-0008-0000-0700-00004F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7904" name="Button 80" hidden="1">
              <a:extLst>
                <a:ext uri="{63B3BB69-23CF-44E3-9099-C40C66FF867C}">
                  <a14:compatExt spid="_x0000_s77904"/>
                </a:ext>
                <a:ext uri="{FF2B5EF4-FFF2-40B4-BE49-F238E27FC236}">
                  <a16:creationId xmlns:a16="http://schemas.microsoft.com/office/drawing/2014/main" id="{00000000-0008-0000-0700-000050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7905" name="Button 81" hidden="1">
              <a:extLst>
                <a:ext uri="{63B3BB69-23CF-44E3-9099-C40C66FF867C}">
                  <a14:compatExt spid="_x0000_s77905"/>
                </a:ext>
                <a:ext uri="{FF2B5EF4-FFF2-40B4-BE49-F238E27FC236}">
                  <a16:creationId xmlns:a16="http://schemas.microsoft.com/office/drawing/2014/main" id="{00000000-0008-0000-0700-000051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7906" name="Button 82" hidden="1">
              <a:extLst>
                <a:ext uri="{63B3BB69-23CF-44E3-9099-C40C66FF867C}">
                  <a14:compatExt spid="_x0000_s77906"/>
                </a:ext>
                <a:ext uri="{FF2B5EF4-FFF2-40B4-BE49-F238E27FC236}">
                  <a16:creationId xmlns:a16="http://schemas.microsoft.com/office/drawing/2014/main" id="{00000000-0008-0000-0700-000052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7907" name="Button 83" hidden="1">
              <a:extLst>
                <a:ext uri="{63B3BB69-23CF-44E3-9099-C40C66FF867C}">
                  <a14:compatExt spid="_x0000_s77907"/>
                </a:ext>
                <a:ext uri="{FF2B5EF4-FFF2-40B4-BE49-F238E27FC236}">
                  <a16:creationId xmlns:a16="http://schemas.microsoft.com/office/drawing/2014/main" id="{00000000-0008-0000-0700-000053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7908" name="Button 84" hidden="1">
              <a:extLst>
                <a:ext uri="{63B3BB69-23CF-44E3-9099-C40C66FF867C}">
                  <a14:compatExt spid="_x0000_s77908"/>
                </a:ext>
                <a:ext uri="{FF2B5EF4-FFF2-40B4-BE49-F238E27FC236}">
                  <a16:creationId xmlns:a16="http://schemas.microsoft.com/office/drawing/2014/main" id="{00000000-0008-0000-0700-000054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7909" name="Button 85" hidden="1">
              <a:extLst>
                <a:ext uri="{63B3BB69-23CF-44E3-9099-C40C66FF867C}">
                  <a14:compatExt spid="_x0000_s77909"/>
                </a:ext>
                <a:ext uri="{FF2B5EF4-FFF2-40B4-BE49-F238E27FC236}">
                  <a16:creationId xmlns:a16="http://schemas.microsoft.com/office/drawing/2014/main" id="{00000000-0008-0000-0700-000055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7910" name="Button 86" hidden="1">
              <a:extLst>
                <a:ext uri="{63B3BB69-23CF-44E3-9099-C40C66FF867C}">
                  <a14:compatExt spid="_x0000_s77910"/>
                </a:ext>
                <a:ext uri="{FF2B5EF4-FFF2-40B4-BE49-F238E27FC236}">
                  <a16:creationId xmlns:a16="http://schemas.microsoft.com/office/drawing/2014/main" id="{00000000-0008-0000-0700-000056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184150</xdr:colOff>
          <xdr:row>1</xdr:row>
          <xdr:rowOff>50800</xdr:rowOff>
        </xdr:to>
        <xdr:sp macro="" textlink="">
          <xdr:nvSpPr>
            <xdr:cNvPr id="77911" name="Button 87" hidden="1">
              <a:extLst>
                <a:ext uri="{63B3BB69-23CF-44E3-9099-C40C66FF867C}">
                  <a14:compatExt spid="_x0000_s77911"/>
                </a:ext>
                <a:ext uri="{FF2B5EF4-FFF2-40B4-BE49-F238E27FC236}">
                  <a16:creationId xmlns:a16="http://schemas.microsoft.com/office/drawing/2014/main" id="{00000000-0008-0000-0700-000057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7912" name="Button 88" hidden="1">
              <a:extLst>
                <a:ext uri="{63B3BB69-23CF-44E3-9099-C40C66FF867C}">
                  <a14:compatExt spid="_x0000_s77912"/>
                </a:ext>
                <a:ext uri="{FF2B5EF4-FFF2-40B4-BE49-F238E27FC236}">
                  <a16:creationId xmlns:a16="http://schemas.microsoft.com/office/drawing/2014/main" id="{00000000-0008-0000-0700-000058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7913" name="Button 89" hidden="1">
              <a:extLst>
                <a:ext uri="{63B3BB69-23CF-44E3-9099-C40C66FF867C}">
                  <a14:compatExt spid="_x0000_s77913"/>
                </a:ext>
                <a:ext uri="{FF2B5EF4-FFF2-40B4-BE49-F238E27FC236}">
                  <a16:creationId xmlns:a16="http://schemas.microsoft.com/office/drawing/2014/main" id="{00000000-0008-0000-0700-000059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7914" name="Button 90" hidden="1">
              <a:extLst>
                <a:ext uri="{63B3BB69-23CF-44E3-9099-C40C66FF867C}">
                  <a14:compatExt spid="_x0000_s77914"/>
                </a:ext>
                <a:ext uri="{FF2B5EF4-FFF2-40B4-BE49-F238E27FC236}">
                  <a16:creationId xmlns:a16="http://schemas.microsoft.com/office/drawing/2014/main" id="{00000000-0008-0000-0700-00005A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7915" name="Button 91" hidden="1">
              <a:extLst>
                <a:ext uri="{63B3BB69-23CF-44E3-9099-C40C66FF867C}">
                  <a14:compatExt spid="_x0000_s77915"/>
                </a:ext>
                <a:ext uri="{FF2B5EF4-FFF2-40B4-BE49-F238E27FC236}">
                  <a16:creationId xmlns:a16="http://schemas.microsoft.com/office/drawing/2014/main" id="{00000000-0008-0000-0700-00005B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7916" name="Button 92" hidden="1">
              <a:extLst>
                <a:ext uri="{63B3BB69-23CF-44E3-9099-C40C66FF867C}">
                  <a14:compatExt spid="_x0000_s77916"/>
                </a:ext>
                <a:ext uri="{FF2B5EF4-FFF2-40B4-BE49-F238E27FC236}">
                  <a16:creationId xmlns:a16="http://schemas.microsoft.com/office/drawing/2014/main" id="{00000000-0008-0000-0700-00005C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7917" name="Button 93" hidden="1">
              <a:extLst>
                <a:ext uri="{63B3BB69-23CF-44E3-9099-C40C66FF867C}">
                  <a14:compatExt spid="_x0000_s77917"/>
                </a:ext>
                <a:ext uri="{FF2B5EF4-FFF2-40B4-BE49-F238E27FC236}">
                  <a16:creationId xmlns:a16="http://schemas.microsoft.com/office/drawing/2014/main" id="{00000000-0008-0000-0700-00005D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7918" name="Button 94" hidden="1">
              <a:extLst>
                <a:ext uri="{63B3BB69-23CF-44E3-9099-C40C66FF867C}">
                  <a14:compatExt spid="_x0000_s77918"/>
                </a:ext>
                <a:ext uri="{FF2B5EF4-FFF2-40B4-BE49-F238E27FC236}">
                  <a16:creationId xmlns:a16="http://schemas.microsoft.com/office/drawing/2014/main" id="{00000000-0008-0000-0700-00005E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7919" name="Button 95" hidden="1">
              <a:extLst>
                <a:ext uri="{63B3BB69-23CF-44E3-9099-C40C66FF867C}">
                  <a14:compatExt spid="_x0000_s77919"/>
                </a:ext>
                <a:ext uri="{FF2B5EF4-FFF2-40B4-BE49-F238E27FC236}">
                  <a16:creationId xmlns:a16="http://schemas.microsoft.com/office/drawing/2014/main" id="{00000000-0008-0000-0700-00005F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7920" name="Button 96" hidden="1">
              <a:extLst>
                <a:ext uri="{63B3BB69-23CF-44E3-9099-C40C66FF867C}">
                  <a14:compatExt spid="_x0000_s77920"/>
                </a:ext>
                <a:ext uri="{FF2B5EF4-FFF2-40B4-BE49-F238E27FC236}">
                  <a16:creationId xmlns:a16="http://schemas.microsoft.com/office/drawing/2014/main" id="{00000000-0008-0000-0700-000060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7921" name="Button 97" hidden="1">
              <a:extLst>
                <a:ext uri="{63B3BB69-23CF-44E3-9099-C40C66FF867C}">
                  <a14:compatExt spid="_x0000_s77921"/>
                </a:ext>
                <a:ext uri="{FF2B5EF4-FFF2-40B4-BE49-F238E27FC236}">
                  <a16:creationId xmlns:a16="http://schemas.microsoft.com/office/drawing/2014/main" id="{00000000-0008-0000-0700-000061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7922" name="Button 98" hidden="1">
              <a:extLst>
                <a:ext uri="{63B3BB69-23CF-44E3-9099-C40C66FF867C}">
                  <a14:compatExt spid="_x0000_s77922"/>
                </a:ext>
                <a:ext uri="{FF2B5EF4-FFF2-40B4-BE49-F238E27FC236}">
                  <a16:creationId xmlns:a16="http://schemas.microsoft.com/office/drawing/2014/main" id="{00000000-0008-0000-0700-000062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7923" name="Button 99" hidden="1">
              <a:extLst>
                <a:ext uri="{63B3BB69-23CF-44E3-9099-C40C66FF867C}">
                  <a14:compatExt spid="_x0000_s77923"/>
                </a:ext>
                <a:ext uri="{FF2B5EF4-FFF2-40B4-BE49-F238E27FC236}">
                  <a16:creationId xmlns:a16="http://schemas.microsoft.com/office/drawing/2014/main" id="{00000000-0008-0000-0700-000063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7924" name="Button 100" hidden="1">
              <a:extLst>
                <a:ext uri="{63B3BB69-23CF-44E3-9099-C40C66FF867C}">
                  <a14:compatExt spid="_x0000_s77924"/>
                </a:ext>
                <a:ext uri="{FF2B5EF4-FFF2-40B4-BE49-F238E27FC236}">
                  <a16:creationId xmlns:a16="http://schemas.microsoft.com/office/drawing/2014/main" id="{00000000-0008-0000-0700-000064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7925" name="Button 101" hidden="1">
              <a:extLst>
                <a:ext uri="{63B3BB69-23CF-44E3-9099-C40C66FF867C}">
                  <a14:compatExt spid="_x0000_s77925"/>
                </a:ext>
                <a:ext uri="{FF2B5EF4-FFF2-40B4-BE49-F238E27FC236}">
                  <a16:creationId xmlns:a16="http://schemas.microsoft.com/office/drawing/2014/main" id="{00000000-0008-0000-0700-000065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7926" name="Button 102" hidden="1">
              <a:extLst>
                <a:ext uri="{63B3BB69-23CF-44E3-9099-C40C66FF867C}">
                  <a14:compatExt spid="_x0000_s77926"/>
                </a:ext>
                <a:ext uri="{FF2B5EF4-FFF2-40B4-BE49-F238E27FC236}">
                  <a16:creationId xmlns:a16="http://schemas.microsoft.com/office/drawing/2014/main" id="{00000000-0008-0000-0700-000066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184150</xdr:colOff>
          <xdr:row>1</xdr:row>
          <xdr:rowOff>50800</xdr:rowOff>
        </xdr:to>
        <xdr:sp macro="" textlink="">
          <xdr:nvSpPr>
            <xdr:cNvPr id="77927" name="Button 103" hidden="1">
              <a:extLst>
                <a:ext uri="{63B3BB69-23CF-44E3-9099-C40C66FF867C}">
                  <a14:compatExt spid="_x0000_s77927"/>
                </a:ext>
                <a:ext uri="{FF2B5EF4-FFF2-40B4-BE49-F238E27FC236}">
                  <a16:creationId xmlns:a16="http://schemas.microsoft.com/office/drawing/2014/main" id="{00000000-0008-0000-0700-000067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7928" name="Button 104" hidden="1">
              <a:extLst>
                <a:ext uri="{63B3BB69-23CF-44E3-9099-C40C66FF867C}">
                  <a14:compatExt spid="_x0000_s77928"/>
                </a:ext>
                <a:ext uri="{FF2B5EF4-FFF2-40B4-BE49-F238E27FC236}">
                  <a16:creationId xmlns:a16="http://schemas.microsoft.com/office/drawing/2014/main" id="{00000000-0008-0000-0700-000068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7929" name="Button 105" hidden="1">
              <a:extLst>
                <a:ext uri="{63B3BB69-23CF-44E3-9099-C40C66FF867C}">
                  <a14:compatExt spid="_x0000_s77929"/>
                </a:ext>
                <a:ext uri="{FF2B5EF4-FFF2-40B4-BE49-F238E27FC236}">
                  <a16:creationId xmlns:a16="http://schemas.microsoft.com/office/drawing/2014/main" id="{00000000-0008-0000-0700-000069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7930" name="Button 106" hidden="1">
              <a:extLst>
                <a:ext uri="{63B3BB69-23CF-44E3-9099-C40C66FF867C}">
                  <a14:compatExt spid="_x0000_s77930"/>
                </a:ext>
                <a:ext uri="{FF2B5EF4-FFF2-40B4-BE49-F238E27FC236}">
                  <a16:creationId xmlns:a16="http://schemas.microsoft.com/office/drawing/2014/main" id="{00000000-0008-0000-0700-00006A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7931" name="Button 107" hidden="1">
              <a:extLst>
                <a:ext uri="{63B3BB69-23CF-44E3-9099-C40C66FF867C}">
                  <a14:compatExt spid="_x0000_s77931"/>
                </a:ext>
                <a:ext uri="{FF2B5EF4-FFF2-40B4-BE49-F238E27FC236}">
                  <a16:creationId xmlns:a16="http://schemas.microsoft.com/office/drawing/2014/main" id="{00000000-0008-0000-0700-00006B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7932" name="Button 108" hidden="1">
              <a:extLst>
                <a:ext uri="{63B3BB69-23CF-44E3-9099-C40C66FF867C}">
                  <a14:compatExt spid="_x0000_s77932"/>
                </a:ext>
                <a:ext uri="{FF2B5EF4-FFF2-40B4-BE49-F238E27FC236}">
                  <a16:creationId xmlns:a16="http://schemas.microsoft.com/office/drawing/2014/main" id="{00000000-0008-0000-0700-00006C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7933" name="Button 109" hidden="1">
              <a:extLst>
                <a:ext uri="{63B3BB69-23CF-44E3-9099-C40C66FF867C}">
                  <a14:compatExt spid="_x0000_s77933"/>
                </a:ext>
                <a:ext uri="{FF2B5EF4-FFF2-40B4-BE49-F238E27FC236}">
                  <a16:creationId xmlns:a16="http://schemas.microsoft.com/office/drawing/2014/main" id="{00000000-0008-0000-0700-00006D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7934" name="Button 110" hidden="1">
              <a:extLst>
                <a:ext uri="{63B3BB69-23CF-44E3-9099-C40C66FF867C}">
                  <a14:compatExt spid="_x0000_s77934"/>
                </a:ext>
                <a:ext uri="{FF2B5EF4-FFF2-40B4-BE49-F238E27FC236}">
                  <a16:creationId xmlns:a16="http://schemas.microsoft.com/office/drawing/2014/main" id="{00000000-0008-0000-0700-00006E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7935" name="Button 111" hidden="1">
              <a:extLst>
                <a:ext uri="{63B3BB69-23CF-44E3-9099-C40C66FF867C}">
                  <a14:compatExt spid="_x0000_s77935"/>
                </a:ext>
                <a:ext uri="{FF2B5EF4-FFF2-40B4-BE49-F238E27FC236}">
                  <a16:creationId xmlns:a16="http://schemas.microsoft.com/office/drawing/2014/main" id="{00000000-0008-0000-0700-00006F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7936" name="Button 112" hidden="1">
              <a:extLst>
                <a:ext uri="{63B3BB69-23CF-44E3-9099-C40C66FF867C}">
                  <a14:compatExt spid="_x0000_s77936"/>
                </a:ext>
                <a:ext uri="{FF2B5EF4-FFF2-40B4-BE49-F238E27FC236}">
                  <a16:creationId xmlns:a16="http://schemas.microsoft.com/office/drawing/2014/main" id="{00000000-0008-0000-0700-000070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7937" name="Button 113" hidden="1">
              <a:extLst>
                <a:ext uri="{63B3BB69-23CF-44E3-9099-C40C66FF867C}">
                  <a14:compatExt spid="_x0000_s77937"/>
                </a:ext>
                <a:ext uri="{FF2B5EF4-FFF2-40B4-BE49-F238E27FC236}">
                  <a16:creationId xmlns:a16="http://schemas.microsoft.com/office/drawing/2014/main" id="{00000000-0008-0000-0700-000071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7938" name="Button 114" hidden="1">
              <a:extLst>
                <a:ext uri="{63B3BB69-23CF-44E3-9099-C40C66FF867C}">
                  <a14:compatExt spid="_x0000_s77938"/>
                </a:ext>
                <a:ext uri="{FF2B5EF4-FFF2-40B4-BE49-F238E27FC236}">
                  <a16:creationId xmlns:a16="http://schemas.microsoft.com/office/drawing/2014/main" id="{00000000-0008-0000-0700-000072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298450</xdr:colOff>
          <xdr:row>1</xdr:row>
          <xdr:rowOff>50800</xdr:rowOff>
        </xdr:to>
        <xdr:sp macro="" textlink="">
          <xdr:nvSpPr>
            <xdr:cNvPr id="77939" name="Button 115" hidden="1">
              <a:extLst>
                <a:ext uri="{63B3BB69-23CF-44E3-9099-C40C66FF867C}">
                  <a14:compatExt spid="_x0000_s77939"/>
                </a:ext>
                <a:ext uri="{FF2B5EF4-FFF2-40B4-BE49-F238E27FC236}">
                  <a16:creationId xmlns:a16="http://schemas.microsoft.com/office/drawing/2014/main" id="{00000000-0008-0000-0700-000073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0</xdr:row>
          <xdr:rowOff>31750</xdr:rowOff>
        </xdr:from>
        <xdr:to>
          <xdr:col>0</xdr:col>
          <xdr:colOff>374650</xdr:colOff>
          <xdr:row>1</xdr:row>
          <xdr:rowOff>31750</xdr:rowOff>
        </xdr:to>
        <xdr:sp macro="" textlink="">
          <xdr:nvSpPr>
            <xdr:cNvPr id="77940" name="Button 116" hidden="1">
              <a:extLst>
                <a:ext uri="{63B3BB69-23CF-44E3-9099-C40C66FF867C}">
                  <a14:compatExt spid="_x0000_s77940"/>
                </a:ext>
                <a:ext uri="{FF2B5EF4-FFF2-40B4-BE49-F238E27FC236}">
                  <a16:creationId xmlns:a16="http://schemas.microsoft.com/office/drawing/2014/main" id="{00000000-0008-0000-0700-000074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7941" name="Button 117" hidden="1">
              <a:extLst>
                <a:ext uri="{63B3BB69-23CF-44E3-9099-C40C66FF867C}">
                  <a14:compatExt spid="_x0000_s77941"/>
                </a:ext>
                <a:ext uri="{FF2B5EF4-FFF2-40B4-BE49-F238E27FC236}">
                  <a16:creationId xmlns:a16="http://schemas.microsoft.com/office/drawing/2014/main" id="{00000000-0008-0000-0700-000075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7942" name="Button 118" hidden="1">
              <a:extLst>
                <a:ext uri="{63B3BB69-23CF-44E3-9099-C40C66FF867C}">
                  <a14:compatExt spid="_x0000_s77942"/>
                </a:ext>
                <a:ext uri="{FF2B5EF4-FFF2-40B4-BE49-F238E27FC236}">
                  <a16:creationId xmlns:a16="http://schemas.microsoft.com/office/drawing/2014/main" id="{00000000-0008-0000-0700-000076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7943" name="Button 119" hidden="1">
              <a:extLst>
                <a:ext uri="{63B3BB69-23CF-44E3-9099-C40C66FF867C}">
                  <a14:compatExt spid="_x0000_s77943"/>
                </a:ext>
                <a:ext uri="{FF2B5EF4-FFF2-40B4-BE49-F238E27FC236}">
                  <a16:creationId xmlns:a16="http://schemas.microsoft.com/office/drawing/2014/main" id="{00000000-0008-0000-0700-000077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7944" name="Button 120" hidden="1">
              <a:extLst>
                <a:ext uri="{63B3BB69-23CF-44E3-9099-C40C66FF867C}">
                  <a14:compatExt spid="_x0000_s77944"/>
                </a:ext>
                <a:ext uri="{FF2B5EF4-FFF2-40B4-BE49-F238E27FC236}">
                  <a16:creationId xmlns:a16="http://schemas.microsoft.com/office/drawing/2014/main" id="{00000000-0008-0000-0700-000078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7945" name="Button 121" hidden="1">
              <a:extLst>
                <a:ext uri="{63B3BB69-23CF-44E3-9099-C40C66FF867C}">
                  <a14:compatExt spid="_x0000_s77945"/>
                </a:ext>
                <a:ext uri="{FF2B5EF4-FFF2-40B4-BE49-F238E27FC236}">
                  <a16:creationId xmlns:a16="http://schemas.microsoft.com/office/drawing/2014/main" id="{00000000-0008-0000-0700-000079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7946" name="Button 122" hidden="1">
              <a:extLst>
                <a:ext uri="{63B3BB69-23CF-44E3-9099-C40C66FF867C}">
                  <a14:compatExt spid="_x0000_s77946"/>
                </a:ext>
                <a:ext uri="{FF2B5EF4-FFF2-40B4-BE49-F238E27FC236}">
                  <a16:creationId xmlns:a16="http://schemas.microsoft.com/office/drawing/2014/main" id="{00000000-0008-0000-0700-00007A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7947" name="Button 123" hidden="1">
              <a:extLst>
                <a:ext uri="{63B3BB69-23CF-44E3-9099-C40C66FF867C}">
                  <a14:compatExt spid="_x0000_s77947"/>
                </a:ext>
                <a:ext uri="{FF2B5EF4-FFF2-40B4-BE49-F238E27FC236}">
                  <a16:creationId xmlns:a16="http://schemas.microsoft.com/office/drawing/2014/main" id="{00000000-0008-0000-0700-00007B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355600</xdr:colOff>
          <xdr:row>0</xdr:row>
          <xdr:rowOff>50800</xdr:rowOff>
        </xdr:from>
        <xdr:to>
          <xdr:col>48</xdr:col>
          <xdr:colOff>285750</xdr:colOff>
          <xdr:row>1</xdr:row>
          <xdr:rowOff>50800</xdr:rowOff>
        </xdr:to>
        <xdr:sp macro="" textlink="">
          <xdr:nvSpPr>
            <xdr:cNvPr id="77948" name="Button 124" hidden="1">
              <a:extLst>
                <a:ext uri="{63B3BB69-23CF-44E3-9099-C40C66FF867C}">
                  <a14:compatExt spid="_x0000_s77948"/>
                </a:ext>
                <a:ext uri="{FF2B5EF4-FFF2-40B4-BE49-F238E27FC236}">
                  <a16:creationId xmlns:a16="http://schemas.microsoft.com/office/drawing/2014/main" id="{00000000-0008-0000-0700-00007C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77949" name="Button 125" hidden="1">
              <a:extLst>
                <a:ext uri="{63B3BB69-23CF-44E3-9099-C40C66FF867C}">
                  <a14:compatExt spid="_x0000_s77949"/>
                </a:ext>
                <a:ext uri="{FF2B5EF4-FFF2-40B4-BE49-F238E27FC236}">
                  <a16:creationId xmlns:a16="http://schemas.microsoft.com/office/drawing/2014/main" id="{00000000-0008-0000-0700-00007D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77950" name="Button 126" hidden="1">
              <a:extLst>
                <a:ext uri="{63B3BB69-23CF-44E3-9099-C40C66FF867C}">
                  <a14:compatExt spid="_x0000_s77950"/>
                </a:ext>
                <a:ext uri="{FF2B5EF4-FFF2-40B4-BE49-F238E27FC236}">
                  <a16:creationId xmlns:a16="http://schemas.microsoft.com/office/drawing/2014/main" id="{00000000-0008-0000-0700-00007E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77951" name="Button 127" hidden="1">
              <a:extLst>
                <a:ext uri="{63B3BB69-23CF-44E3-9099-C40C66FF867C}">
                  <a14:compatExt spid="_x0000_s77951"/>
                </a:ext>
                <a:ext uri="{FF2B5EF4-FFF2-40B4-BE49-F238E27FC236}">
                  <a16:creationId xmlns:a16="http://schemas.microsoft.com/office/drawing/2014/main" id="{00000000-0008-0000-0700-00007F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50800</xdr:rowOff>
        </xdr:from>
        <xdr:to>
          <xdr:col>64</xdr:col>
          <xdr:colOff>171450</xdr:colOff>
          <xdr:row>1</xdr:row>
          <xdr:rowOff>50800</xdr:rowOff>
        </xdr:to>
        <xdr:sp macro="" textlink="">
          <xdr:nvSpPr>
            <xdr:cNvPr id="77952" name="Button 128" hidden="1">
              <a:extLst>
                <a:ext uri="{63B3BB69-23CF-44E3-9099-C40C66FF867C}">
                  <a14:compatExt spid="_x0000_s77952"/>
                </a:ext>
                <a:ext uri="{FF2B5EF4-FFF2-40B4-BE49-F238E27FC236}">
                  <a16:creationId xmlns:a16="http://schemas.microsoft.com/office/drawing/2014/main" id="{00000000-0008-0000-0700-000080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77953" name="Button 129" hidden="1">
              <a:extLst>
                <a:ext uri="{63B3BB69-23CF-44E3-9099-C40C66FF867C}">
                  <a14:compatExt spid="_x0000_s77953"/>
                </a:ext>
                <a:ext uri="{FF2B5EF4-FFF2-40B4-BE49-F238E27FC236}">
                  <a16:creationId xmlns:a16="http://schemas.microsoft.com/office/drawing/2014/main" id="{00000000-0008-0000-0700-000081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77954" name="Button 130" hidden="1">
              <a:extLst>
                <a:ext uri="{63B3BB69-23CF-44E3-9099-C40C66FF867C}">
                  <a14:compatExt spid="_x0000_s77954"/>
                </a:ext>
                <a:ext uri="{FF2B5EF4-FFF2-40B4-BE49-F238E27FC236}">
                  <a16:creationId xmlns:a16="http://schemas.microsoft.com/office/drawing/2014/main" id="{00000000-0008-0000-0700-000082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77955" name="Button 131" hidden="1">
              <a:extLst>
                <a:ext uri="{63B3BB69-23CF-44E3-9099-C40C66FF867C}">
                  <a14:compatExt spid="_x0000_s77955"/>
                </a:ext>
                <a:ext uri="{FF2B5EF4-FFF2-40B4-BE49-F238E27FC236}">
                  <a16:creationId xmlns:a16="http://schemas.microsoft.com/office/drawing/2014/main" id="{00000000-0008-0000-0700-000083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146050</xdr:colOff>
          <xdr:row>0</xdr:row>
          <xdr:rowOff>50800</xdr:rowOff>
        </xdr:from>
        <xdr:to>
          <xdr:col>80</xdr:col>
          <xdr:colOff>76200</xdr:colOff>
          <xdr:row>1</xdr:row>
          <xdr:rowOff>50800</xdr:rowOff>
        </xdr:to>
        <xdr:sp macro="" textlink="">
          <xdr:nvSpPr>
            <xdr:cNvPr id="77956" name="Button 132" hidden="1">
              <a:extLst>
                <a:ext uri="{63B3BB69-23CF-44E3-9099-C40C66FF867C}">
                  <a14:compatExt spid="_x0000_s77956"/>
                </a:ext>
                <a:ext uri="{FF2B5EF4-FFF2-40B4-BE49-F238E27FC236}">
                  <a16:creationId xmlns:a16="http://schemas.microsoft.com/office/drawing/2014/main" id="{00000000-0008-0000-0700-000084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7957" name="Button 133" hidden="1">
              <a:extLst>
                <a:ext uri="{63B3BB69-23CF-44E3-9099-C40C66FF867C}">
                  <a14:compatExt spid="_x0000_s77957"/>
                </a:ext>
                <a:ext uri="{FF2B5EF4-FFF2-40B4-BE49-F238E27FC236}">
                  <a16:creationId xmlns:a16="http://schemas.microsoft.com/office/drawing/2014/main" id="{00000000-0008-0000-0700-000085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7958" name="Button 134" hidden="1">
              <a:extLst>
                <a:ext uri="{63B3BB69-23CF-44E3-9099-C40C66FF867C}">
                  <a14:compatExt spid="_x0000_s77958"/>
                </a:ext>
                <a:ext uri="{FF2B5EF4-FFF2-40B4-BE49-F238E27FC236}">
                  <a16:creationId xmlns:a16="http://schemas.microsoft.com/office/drawing/2014/main" id="{00000000-0008-0000-0700-000086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7959" name="Button 135" hidden="1">
              <a:extLst>
                <a:ext uri="{63B3BB69-23CF-44E3-9099-C40C66FF867C}">
                  <a14:compatExt spid="_x0000_s77959"/>
                </a:ext>
                <a:ext uri="{FF2B5EF4-FFF2-40B4-BE49-F238E27FC236}">
                  <a16:creationId xmlns:a16="http://schemas.microsoft.com/office/drawing/2014/main" id="{00000000-0008-0000-0700-000087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0</xdr:row>
          <xdr:rowOff>50800</xdr:rowOff>
        </xdr:from>
        <xdr:to>
          <xdr:col>95</xdr:col>
          <xdr:colOff>393700</xdr:colOff>
          <xdr:row>1</xdr:row>
          <xdr:rowOff>50800</xdr:rowOff>
        </xdr:to>
        <xdr:sp macro="" textlink="">
          <xdr:nvSpPr>
            <xdr:cNvPr id="77960" name="Button 136" hidden="1">
              <a:extLst>
                <a:ext uri="{63B3BB69-23CF-44E3-9099-C40C66FF867C}">
                  <a14:compatExt spid="_x0000_s77960"/>
                </a:ext>
                <a:ext uri="{FF2B5EF4-FFF2-40B4-BE49-F238E27FC236}">
                  <a16:creationId xmlns:a16="http://schemas.microsoft.com/office/drawing/2014/main" id="{00000000-0008-0000-0700-000088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7961" name="Button 137" hidden="1">
              <a:extLst>
                <a:ext uri="{63B3BB69-23CF-44E3-9099-C40C66FF867C}">
                  <a14:compatExt spid="_x0000_s77961"/>
                </a:ext>
                <a:ext uri="{FF2B5EF4-FFF2-40B4-BE49-F238E27FC236}">
                  <a16:creationId xmlns:a16="http://schemas.microsoft.com/office/drawing/2014/main" id="{00000000-0008-0000-0700-000089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7962" name="Button 138" hidden="1">
              <a:extLst>
                <a:ext uri="{63B3BB69-23CF-44E3-9099-C40C66FF867C}">
                  <a14:compatExt spid="_x0000_s77962"/>
                </a:ext>
                <a:ext uri="{FF2B5EF4-FFF2-40B4-BE49-F238E27FC236}">
                  <a16:creationId xmlns:a16="http://schemas.microsoft.com/office/drawing/2014/main" id="{00000000-0008-0000-0700-00008A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7963" name="Button 139" hidden="1">
              <a:extLst>
                <a:ext uri="{63B3BB69-23CF-44E3-9099-C40C66FF867C}">
                  <a14:compatExt spid="_x0000_s77963"/>
                </a:ext>
                <a:ext uri="{FF2B5EF4-FFF2-40B4-BE49-F238E27FC236}">
                  <a16:creationId xmlns:a16="http://schemas.microsoft.com/office/drawing/2014/main" id="{00000000-0008-0000-0700-00008B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355600</xdr:colOff>
          <xdr:row>0</xdr:row>
          <xdr:rowOff>50800</xdr:rowOff>
        </xdr:from>
        <xdr:to>
          <xdr:col>111</xdr:col>
          <xdr:colOff>285750</xdr:colOff>
          <xdr:row>1</xdr:row>
          <xdr:rowOff>50800</xdr:rowOff>
        </xdr:to>
        <xdr:sp macro="" textlink="">
          <xdr:nvSpPr>
            <xdr:cNvPr id="77964" name="Button 140" hidden="1">
              <a:extLst>
                <a:ext uri="{63B3BB69-23CF-44E3-9099-C40C66FF867C}">
                  <a14:compatExt spid="_x0000_s77964"/>
                </a:ext>
                <a:ext uri="{FF2B5EF4-FFF2-40B4-BE49-F238E27FC236}">
                  <a16:creationId xmlns:a16="http://schemas.microsoft.com/office/drawing/2014/main" id="{00000000-0008-0000-0700-00008C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77965" name="Button 141" hidden="1">
              <a:extLst>
                <a:ext uri="{63B3BB69-23CF-44E3-9099-C40C66FF867C}">
                  <a14:compatExt spid="_x0000_s77965"/>
                </a:ext>
                <a:ext uri="{FF2B5EF4-FFF2-40B4-BE49-F238E27FC236}">
                  <a16:creationId xmlns:a16="http://schemas.microsoft.com/office/drawing/2014/main" id="{00000000-0008-0000-0700-00008D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77966" name="Button 142" hidden="1">
              <a:extLst>
                <a:ext uri="{63B3BB69-23CF-44E3-9099-C40C66FF867C}">
                  <a14:compatExt spid="_x0000_s77966"/>
                </a:ext>
                <a:ext uri="{FF2B5EF4-FFF2-40B4-BE49-F238E27FC236}">
                  <a16:creationId xmlns:a16="http://schemas.microsoft.com/office/drawing/2014/main" id="{00000000-0008-0000-0700-00008E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77967" name="Button 143" hidden="1">
              <a:extLst>
                <a:ext uri="{63B3BB69-23CF-44E3-9099-C40C66FF867C}">
                  <a14:compatExt spid="_x0000_s77967"/>
                </a:ext>
                <a:ext uri="{FF2B5EF4-FFF2-40B4-BE49-F238E27FC236}">
                  <a16:creationId xmlns:a16="http://schemas.microsoft.com/office/drawing/2014/main" id="{00000000-0008-0000-0700-00008F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260350</xdr:colOff>
          <xdr:row>0</xdr:row>
          <xdr:rowOff>50800</xdr:rowOff>
        </xdr:from>
        <xdr:to>
          <xdr:col>127</xdr:col>
          <xdr:colOff>171450</xdr:colOff>
          <xdr:row>1</xdr:row>
          <xdr:rowOff>50800</xdr:rowOff>
        </xdr:to>
        <xdr:sp macro="" textlink="">
          <xdr:nvSpPr>
            <xdr:cNvPr id="77968" name="Button 144" hidden="1">
              <a:extLst>
                <a:ext uri="{63B3BB69-23CF-44E3-9099-C40C66FF867C}">
                  <a14:compatExt spid="_x0000_s77968"/>
                </a:ext>
                <a:ext uri="{FF2B5EF4-FFF2-40B4-BE49-F238E27FC236}">
                  <a16:creationId xmlns:a16="http://schemas.microsoft.com/office/drawing/2014/main" id="{00000000-0008-0000-0700-000090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7969" name="Button 145" hidden="1">
              <a:extLst>
                <a:ext uri="{63B3BB69-23CF-44E3-9099-C40C66FF867C}">
                  <a14:compatExt spid="_x0000_s77969"/>
                </a:ext>
                <a:ext uri="{FF2B5EF4-FFF2-40B4-BE49-F238E27FC236}">
                  <a16:creationId xmlns:a16="http://schemas.microsoft.com/office/drawing/2014/main" id="{00000000-0008-0000-0700-000091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7970" name="Button 146" hidden="1">
              <a:extLst>
                <a:ext uri="{63B3BB69-23CF-44E3-9099-C40C66FF867C}">
                  <a14:compatExt spid="_x0000_s77970"/>
                </a:ext>
                <a:ext uri="{FF2B5EF4-FFF2-40B4-BE49-F238E27FC236}">
                  <a16:creationId xmlns:a16="http://schemas.microsoft.com/office/drawing/2014/main" id="{00000000-0008-0000-0700-000092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7971" name="Button 147" hidden="1">
              <a:extLst>
                <a:ext uri="{63B3BB69-23CF-44E3-9099-C40C66FF867C}">
                  <a14:compatExt spid="_x0000_s77971"/>
                </a:ext>
                <a:ext uri="{FF2B5EF4-FFF2-40B4-BE49-F238E27FC236}">
                  <a16:creationId xmlns:a16="http://schemas.microsoft.com/office/drawing/2014/main" id="{00000000-0008-0000-0700-000093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50800</xdr:rowOff>
        </xdr:from>
        <xdr:to>
          <xdr:col>143</xdr:col>
          <xdr:colOff>88900</xdr:colOff>
          <xdr:row>1</xdr:row>
          <xdr:rowOff>50800</xdr:rowOff>
        </xdr:to>
        <xdr:sp macro="" textlink="">
          <xdr:nvSpPr>
            <xdr:cNvPr id="77972" name="Button 148" hidden="1">
              <a:extLst>
                <a:ext uri="{63B3BB69-23CF-44E3-9099-C40C66FF867C}">
                  <a14:compatExt spid="_x0000_s77972"/>
                </a:ext>
                <a:ext uri="{FF2B5EF4-FFF2-40B4-BE49-F238E27FC236}">
                  <a16:creationId xmlns:a16="http://schemas.microsoft.com/office/drawing/2014/main" id="{00000000-0008-0000-0700-000094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7973" name="Button 149" hidden="1">
              <a:extLst>
                <a:ext uri="{63B3BB69-23CF-44E3-9099-C40C66FF867C}">
                  <a14:compatExt spid="_x0000_s77973"/>
                </a:ext>
                <a:ext uri="{FF2B5EF4-FFF2-40B4-BE49-F238E27FC236}">
                  <a16:creationId xmlns:a16="http://schemas.microsoft.com/office/drawing/2014/main" id="{00000000-0008-0000-0700-000095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7974" name="Button 150" hidden="1">
              <a:extLst>
                <a:ext uri="{63B3BB69-23CF-44E3-9099-C40C66FF867C}">
                  <a14:compatExt spid="_x0000_s77974"/>
                </a:ext>
                <a:ext uri="{FF2B5EF4-FFF2-40B4-BE49-F238E27FC236}">
                  <a16:creationId xmlns:a16="http://schemas.microsoft.com/office/drawing/2014/main" id="{00000000-0008-0000-0700-000096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7975" name="Button 151" hidden="1">
              <a:extLst>
                <a:ext uri="{63B3BB69-23CF-44E3-9099-C40C66FF867C}">
                  <a14:compatExt spid="_x0000_s77975"/>
                </a:ext>
                <a:ext uri="{FF2B5EF4-FFF2-40B4-BE49-F238E27FC236}">
                  <a16:creationId xmlns:a16="http://schemas.microsoft.com/office/drawing/2014/main" id="{00000000-0008-0000-0700-000097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50800</xdr:colOff>
          <xdr:row>0</xdr:row>
          <xdr:rowOff>50800</xdr:rowOff>
        </xdr:from>
        <xdr:to>
          <xdr:col>158</xdr:col>
          <xdr:colOff>393700</xdr:colOff>
          <xdr:row>1</xdr:row>
          <xdr:rowOff>50800</xdr:rowOff>
        </xdr:to>
        <xdr:sp macro="" textlink="">
          <xdr:nvSpPr>
            <xdr:cNvPr id="77976" name="Button 152" hidden="1">
              <a:extLst>
                <a:ext uri="{63B3BB69-23CF-44E3-9099-C40C66FF867C}">
                  <a14:compatExt spid="_x0000_s77976"/>
                </a:ext>
                <a:ext uri="{FF2B5EF4-FFF2-40B4-BE49-F238E27FC236}">
                  <a16:creationId xmlns:a16="http://schemas.microsoft.com/office/drawing/2014/main" id="{00000000-0008-0000-0700-000098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7977" name="Button 153" hidden="1">
              <a:extLst>
                <a:ext uri="{63B3BB69-23CF-44E3-9099-C40C66FF867C}">
                  <a14:compatExt spid="_x0000_s77977"/>
                </a:ext>
                <a:ext uri="{FF2B5EF4-FFF2-40B4-BE49-F238E27FC236}">
                  <a16:creationId xmlns:a16="http://schemas.microsoft.com/office/drawing/2014/main" id="{00000000-0008-0000-0700-000099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7978" name="Button 154" hidden="1">
              <a:extLst>
                <a:ext uri="{63B3BB69-23CF-44E3-9099-C40C66FF867C}">
                  <a14:compatExt spid="_x0000_s77978"/>
                </a:ext>
                <a:ext uri="{FF2B5EF4-FFF2-40B4-BE49-F238E27FC236}">
                  <a16:creationId xmlns:a16="http://schemas.microsoft.com/office/drawing/2014/main" id="{00000000-0008-0000-0700-00009A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7979" name="Button 155" hidden="1">
              <a:extLst>
                <a:ext uri="{63B3BB69-23CF-44E3-9099-C40C66FF867C}">
                  <a14:compatExt spid="_x0000_s77979"/>
                </a:ext>
                <a:ext uri="{FF2B5EF4-FFF2-40B4-BE49-F238E27FC236}">
                  <a16:creationId xmlns:a16="http://schemas.microsoft.com/office/drawing/2014/main" id="{00000000-0008-0000-0700-00009B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50800</xdr:rowOff>
        </xdr:from>
        <xdr:to>
          <xdr:col>174</xdr:col>
          <xdr:colOff>285750</xdr:colOff>
          <xdr:row>1</xdr:row>
          <xdr:rowOff>50800</xdr:rowOff>
        </xdr:to>
        <xdr:sp macro="" textlink="">
          <xdr:nvSpPr>
            <xdr:cNvPr id="77980" name="Button 156" hidden="1">
              <a:extLst>
                <a:ext uri="{63B3BB69-23CF-44E3-9099-C40C66FF867C}">
                  <a14:compatExt spid="_x0000_s77980"/>
                </a:ext>
                <a:ext uri="{FF2B5EF4-FFF2-40B4-BE49-F238E27FC236}">
                  <a16:creationId xmlns:a16="http://schemas.microsoft.com/office/drawing/2014/main" id="{00000000-0008-0000-0700-00009C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77981" name="Button 157" hidden="1">
              <a:extLst>
                <a:ext uri="{63B3BB69-23CF-44E3-9099-C40C66FF867C}">
                  <a14:compatExt spid="_x0000_s77981"/>
                </a:ext>
                <a:ext uri="{FF2B5EF4-FFF2-40B4-BE49-F238E27FC236}">
                  <a16:creationId xmlns:a16="http://schemas.microsoft.com/office/drawing/2014/main" id="{00000000-0008-0000-0700-00009D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77982" name="Button 158" hidden="1">
              <a:extLst>
                <a:ext uri="{63B3BB69-23CF-44E3-9099-C40C66FF867C}">
                  <a14:compatExt spid="_x0000_s77982"/>
                </a:ext>
                <a:ext uri="{FF2B5EF4-FFF2-40B4-BE49-F238E27FC236}">
                  <a16:creationId xmlns:a16="http://schemas.microsoft.com/office/drawing/2014/main" id="{00000000-0008-0000-0700-00009E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77983" name="Button 159" hidden="1">
              <a:extLst>
                <a:ext uri="{63B3BB69-23CF-44E3-9099-C40C66FF867C}">
                  <a14:compatExt spid="_x0000_s77983"/>
                </a:ext>
                <a:ext uri="{FF2B5EF4-FFF2-40B4-BE49-F238E27FC236}">
                  <a16:creationId xmlns:a16="http://schemas.microsoft.com/office/drawing/2014/main" id="{00000000-0008-0000-0700-00009F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260350</xdr:colOff>
          <xdr:row>0</xdr:row>
          <xdr:rowOff>50800</xdr:rowOff>
        </xdr:from>
        <xdr:to>
          <xdr:col>190</xdr:col>
          <xdr:colOff>171450</xdr:colOff>
          <xdr:row>1</xdr:row>
          <xdr:rowOff>50800</xdr:rowOff>
        </xdr:to>
        <xdr:sp macro="" textlink="">
          <xdr:nvSpPr>
            <xdr:cNvPr id="77984" name="Button 160" hidden="1">
              <a:extLst>
                <a:ext uri="{63B3BB69-23CF-44E3-9099-C40C66FF867C}">
                  <a14:compatExt spid="_x0000_s77984"/>
                </a:ext>
                <a:ext uri="{FF2B5EF4-FFF2-40B4-BE49-F238E27FC236}">
                  <a16:creationId xmlns:a16="http://schemas.microsoft.com/office/drawing/2014/main" id="{00000000-0008-0000-0700-0000A0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7985" name="Button 161" hidden="1">
              <a:extLst>
                <a:ext uri="{63B3BB69-23CF-44E3-9099-C40C66FF867C}">
                  <a14:compatExt spid="_x0000_s77985"/>
                </a:ext>
                <a:ext uri="{FF2B5EF4-FFF2-40B4-BE49-F238E27FC236}">
                  <a16:creationId xmlns:a16="http://schemas.microsoft.com/office/drawing/2014/main" id="{00000000-0008-0000-0700-0000A1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7986" name="Button 162" hidden="1">
              <a:extLst>
                <a:ext uri="{63B3BB69-23CF-44E3-9099-C40C66FF867C}">
                  <a14:compatExt spid="_x0000_s77986"/>
                </a:ext>
                <a:ext uri="{FF2B5EF4-FFF2-40B4-BE49-F238E27FC236}">
                  <a16:creationId xmlns:a16="http://schemas.microsoft.com/office/drawing/2014/main" id="{00000000-0008-0000-0700-0000A2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7987" name="Button 163" hidden="1">
              <a:extLst>
                <a:ext uri="{63B3BB69-23CF-44E3-9099-C40C66FF867C}">
                  <a14:compatExt spid="_x0000_s77987"/>
                </a:ext>
                <a:ext uri="{FF2B5EF4-FFF2-40B4-BE49-F238E27FC236}">
                  <a16:creationId xmlns:a16="http://schemas.microsoft.com/office/drawing/2014/main" id="{00000000-0008-0000-0700-0000A3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165100</xdr:colOff>
          <xdr:row>0</xdr:row>
          <xdr:rowOff>50800</xdr:rowOff>
        </xdr:from>
        <xdr:to>
          <xdr:col>206</xdr:col>
          <xdr:colOff>88900</xdr:colOff>
          <xdr:row>1</xdr:row>
          <xdr:rowOff>50800</xdr:rowOff>
        </xdr:to>
        <xdr:sp macro="" textlink="">
          <xdr:nvSpPr>
            <xdr:cNvPr id="77988" name="Button 164" hidden="1">
              <a:extLst>
                <a:ext uri="{63B3BB69-23CF-44E3-9099-C40C66FF867C}">
                  <a14:compatExt spid="_x0000_s77988"/>
                </a:ext>
                <a:ext uri="{FF2B5EF4-FFF2-40B4-BE49-F238E27FC236}">
                  <a16:creationId xmlns:a16="http://schemas.microsoft.com/office/drawing/2014/main" id="{00000000-0008-0000-0700-0000A4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7989" name="Button 165" hidden="1">
              <a:extLst>
                <a:ext uri="{63B3BB69-23CF-44E3-9099-C40C66FF867C}">
                  <a14:compatExt spid="_x0000_s77989"/>
                </a:ext>
                <a:ext uri="{FF2B5EF4-FFF2-40B4-BE49-F238E27FC236}">
                  <a16:creationId xmlns:a16="http://schemas.microsoft.com/office/drawing/2014/main" id="{00000000-0008-0000-0700-0000A5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7990" name="Button 166" hidden="1">
              <a:extLst>
                <a:ext uri="{63B3BB69-23CF-44E3-9099-C40C66FF867C}">
                  <a14:compatExt spid="_x0000_s77990"/>
                </a:ext>
                <a:ext uri="{FF2B5EF4-FFF2-40B4-BE49-F238E27FC236}">
                  <a16:creationId xmlns:a16="http://schemas.microsoft.com/office/drawing/2014/main" id="{00000000-0008-0000-0700-0000A6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7991" name="Button 167" hidden="1">
              <a:extLst>
                <a:ext uri="{63B3BB69-23CF-44E3-9099-C40C66FF867C}">
                  <a14:compatExt spid="_x0000_s77991"/>
                </a:ext>
                <a:ext uri="{FF2B5EF4-FFF2-40B4-BE49-F238E27FC236}">
                  <a16:creationId xmlns:a16="http://schemas.microsoft.com/office/drawing/2014/main" id="{00000000-0008-0000-0700-0000A7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50800</xdr:rowOff>
        </xdr:from>
        <xdr:to>
          <xdr:col>221</xdr:col>
          <xdr:colOff>393700</xdr:colOff>
          <xdr:row>1</xdr:row>
          <xdr:rowOff>50800</xdr:rowOff>
        </xdr:to>
        <xdr:sp macro="" textlink="">
          <xdr:nvSpPr>
            <xdr:cNvPr id="77992" name="Button 168" hidden="1">
              <a:extLst>
                <a:ext uri="{63B3BB69-23CF-44E3-9099-C40C66FF867C}">
                  <a14:compatExt spid="_x0000_s77992"/>
                </a:ext>
                <a:ext uri="{FF2B5EF4-FFF2-40B4-BE49-F238E27FC236}">
                  <a16:creationId xmlns:a16="http://schemas.microsoft.com/office/drawing/2014/main" id="{00000000-0008-0000-0700-0000A8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77993" name="Button 169" hidden="1">
              <a:extLst>
                <a:ext uri="{63B3BB69-23CF-44E3-9099-C40C66FF867C}">
                  <a14:compatExt spid="_x0000_s77993"/>
                </a:ext>
                <a:ext uri="{FF2B5EF4-FFF2-40B4-BE49-F238E27FC236}">
                  <a16:creationId xmlns:a16="http://schemas.microsoft.com/office/drawing/2014/main" id="{00000000-0008-0000-0700-0000A9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77994" name="Button 170" hidden="1">
              <a:extLst>
                <a:ext uri="{63B3BB69-23CF-44E3-9099-C40C66FF867C}">
                  <a14:compatExt spid="_x0000_s77994"/>
                </a:ext>
                <a:ext uri="{FF2B5EF4-FFF2-40B4-BE49-F238E27FC236}">
                  <a16:creationId xmlns:a16="http://schemas.microsoft.com/office/drawing/2014/main" id="{00000000-0008-0000-0700-0000AA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77995" name="Button 171" hidden="1">
              <a:extLst>
                <a:ext uri="{63B3BB69-23CF-44E3-9099-C40C66FF867C}">
                  <a14:compatExt spid="_x0000_s77995"/>
                </a:ext>
                <a:ext uri="{FF2B5EF4-FFF2-40B4-BE49-F238E27FC236}">
                  <a16:creationId xmlns:a16="http://schemas.microsoft.com/office/drawing/2014/main" id="{00000000-0008-0000-0700-0000AB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50800</xdr:rowOff>
        </xdr:from>
        <xdr:to>
          <xdr:col>237</xdr:col>
          <xdr:colOff>285750</xdr:colOff>
          <xdr:row>1</xdr:row>
          <xdr:rowOff>50800</xdr:rowOff>
        </xdr:to>
        <xdr:sp macro="" textlink="">
          <xdr:nvSpPr>
            <xdr:cNvPr id="77996" name="Button 172" hidden="1">
              <a:extLst>
                <a:ext uri="{63B3BB69-23CF-44E3-9099-C40C66FF867C}">
                  <a14:compatExt spid="_x0000_s77996"/>
                </a:ext>
                <a:ext uri="{FF2B5EF4-FFF2-40B4-BE49-F238E27FC236}">
                  <a16:creationId xmlns:a16="http://schemas.microsoft.com/office/drawing/2014/main" id="{00000000-0008-0000-0700-0000AC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31750</xdr:rowOff>
        </xdr:from>
        <xdr:to>
          <xdr:col>0</xdr:col>
          <xdr:colOff>381000</xdr:colOff>
          <xdr:row>0</xdr:row>
          <xdr:rowOff>171450</xdr:rowOff>
        </xdr:to>
        <xdr:sp macro="" textlink="">
          <xdr:nvSpPr>
            <xdr:cNvPr id="77997" name="Button 173" hidden="1">
              <a:extLst>
                <a:ext uri="{63B3BB69-23CF-44E3-9099-C40C66FF867C}">
                  <a14:compatExt spid="_x0000_s77997"/>
                </a:ext>
                <a:ext uri="{FF2B5EF4-FFF2-40B4-BE49-F238E27FC236}">
                  <a16:creationId xmlns:a16="http://schemas.microsoft.com/office/drawing/2014/main" id="{00000000-0008-0000-0700-0000AD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77998" name="Button 174" hidden="1">
              <a:extLst>
                <a:ext uri="{63B3BB69-23CF-44E3-9099-C40C66FF867C}">
                  <a14:compatExt spid="_x0000_s77998"/>
                </a:ext>
                <a:ext uri="{FF2B5EF4-FFF2-40B4-BE49-F238E27FC236}">
                  <a16:creationId xmlns:a16="http://schemas.microsoft.com/office/drawing/2014/main" id="{00000000-0008-0000-0700-0000AE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77999" name="Button 175" hidden="1">
              <a:extLst>
                <a:ext uri="{63B3BB69-23CF-44E3-9099-C40C66FF867C}">
                  <a14:compatExt spid="_x0000_s77999"/>
                </a:ext>
                <a:ext uri="{FF2B5EF4-FFF2-40B4-BE49-F238E27FC236}">
                  <a16:creationId xmlns:a16="http://schemas.microsoft.com/office/drawing/2014/main" id="{00000000-0008-0000-0700-0000AF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78000" name="Button 176" hidden="1">
              <a:extLst>
                <a:ext uri="{63B3BB69-23CF-44E3-9099-C40C66FF867C}">
                  <a14:compatExt spid="_x0000_s78000"/>
                </a:ext>
                <a:ext uri="{FF2B5EF4-FFF2-40B4-BE49-F238E27FC236}">
                  <a16:creationId xmlns:a16="http://schemas.microsoft.com/office/drawing/2014/main" id="{00000000-0008-0000-0700-0000B0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38100</xdr:rowOff>
        </xdr:to>
        <xdr:sp macro="" textlink="">
          <xdr:nvSpPr>
            <xdr:cNvPr id="78001" name="Button 177" hidden="1">
              <a:extLst>
                <a:ext uri="{63B3BB69-23CF-44E3-9099-C40C66FF867C}">
                  <a14:compatExt spid="_x0000_s78001"/>
                </a:ext>
                <a:ext uri="{FF2B5EF4-FFF2-40B4-BE49-F238E27FC236}">
                  <a16:creationId xmlns:a16="http://schemas.microsoft.com/office/drawing/2014/main" id="{00000000-0008-0000-0700-0000B1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8002" name="Button 178" hidden="1">
              <a:extLst>
                <a:ext uri="{63B3BB69-23CF-44E3-9099-C40C66FF867C}">
                  <a14:compatExt spid="_x0000_s78002"/>
                </a:ext>
                <a:ext uri="{FF2B5EF4-FFF2-40B4-BE49-F238E27FC236}">
                  <a16:creationId xmlns:a16="http://schemas.microsoft.com/office/drawing/2014/main" id="{00000000-0008-0000-0700-0000B2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8003" name="Button 179" hidden="1">
              <a:extLst>
                <a:ext uri="{63B3BB69-23CF-44E3-9099-C40C66FF867C}">
                  <a14:compatExt spid="_x0000_s78003"/>
                </a:ext>
                <a:ext uri="{FF2B5EF4-FFF2-40B4-BE49-F238E27FC236}">
                  <a16:creationId xmlns:a16="http://schemas.microsoft.com/office/drawing/2014/main" id="{00000000-0008-0000-0700-0000B3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8004" name="Button 180" hidden="1">
              <a:extLst>
                <a:ext uri="{63B3BB69-23CF-44E3-9099-C40C66FF867C}">
                  <a14:compatExt spid="_x0000_s78004"/>
                </a:ext>
                <a:ext uri="{FF2B5EF4-FFF2-40B4-BE49-F238E27FC236}">
                  <a16:creationId xmlns:a16="http://schemas.microsoft.com/office/drawing/2014/main" id="{00000000-0008-0000-0700-0000B43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47105" name="Button 1" hidden="1">
              <a:extLst>
                <a:ext uri="{63B3BB69-23CF-44E3-9099-C40C66FF867C}">
                  <a14:compatExt spid="_x0000_s47105"/>
                </a:ext>
                <a:ext uri="{FF2B5EF4-FFF2-40B4-BE49-F238E27FC236}">
                  <a16:creationId xmlns:a16="http://schemas.microsoft.com/office/drawing/2014/main" id="{00000000-0008-0000-0800-000001B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47107" name="Button 3" hidden="1">
              <a:extLst>
                <a:ext uri="{63B3BB69-23CF-44E3-9099-C40C66FF867C}">
                  <a14:compatExt spid="_x0000_s47107"/>
                </a:ext>
                <a:ext uri="{FF2B5EF4-FFF2-40B4-BE49-F238E27FC236}">
                  <a16:creationId xmlns:a16="http://schemas.microsoft.com/office/drawing/2014/main" id="{00000000-0008-0000-0800-000003B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47108" name="Button 4" hidden="1">
              <a:extLst>
                <a:ext uri="{63B3BB69-23CF-44E3-9099-C40C66FF867C}">
                  <a14:compatExt spid="_x0000_s47108"/>
                </a:ext>
                <a:ext uri="{FF2B5EF4-FFF2-40B4-BE49-F238E27FC236}">
                  <a16:creationId xmlns:a16="http://schemas.microsoft.com/office/drawing/2014/main" id="{00000000-0008-0000-0800-000004B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xdr:colOff>
          <xdr:row>0</xdr:row>
          <xdr:rowOff>50800</xdr:rowOff>
        </xdr:from>
        <xdr:to>
          <xdr:col>0</xdr:col>
          <xdr:colOff>393700</xdr:colOff>
          <xdr:row>1</xdr:row>
          <xdr:rowOff>50800</xdr:rowOff>
        </xdr:to>
        <xdr:sp macro="" textlink="">
          <xdr:nvSpPr>
            <xdr:cNvPr id="74753" name="Button 1" hidden="1">
              <a:extLst>
                <a:ext uri="{63B3BB69-23CF-44E3-9099-C40C66FF867C}">
                  <a14:compatExt spid="_x0000_s74753"/>
                </a:ext>
                <a:ext uri="{FF2B5EF4-FFF2-40B4-BE49-F238E27FC236}">
                  <a16:creationId xmlns:a16="http://schemas.microsoft.com/office/drawing/2014/main" id="{00000000-0008-0000-0900-00000124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393700</xdr:colOff>
          <xdr:row>84</xdr:row>
          <xdr:rowOff>38100</xdr:rowOff>
        </xdr:from>
        <xdr:to>
          <xdr:col>30</xdr:col>
          <xdr:colOff>165100</xdr:colOff>
          <xdr:row>85</xdr:row>
          <xdr:rowOff>88900</xdr:rowOff>
        </xdr:to>
        <xdr:sp macro="" textlink="">
          <xdr:nvSpPr>
            <xdr:cNvPr id="74754" name="Button 2" hidden="1">
              <a:extLst>
                <a:ext uri="{63B3BB69-23CF-44E3-9099-C40C66FF867C}">
                  <a14:compatExt spid="_x0000_s74754"/>
                </a:ext>
                <a:ext uri="{FF2B5EF4-FFF2-40B4-BE49-F238E27FC236}">
                  <a16:creationId xmlns:a16="http://schemas.microsoft.com/office/drawing/2014/main" id="{00000000-0008-0000-0900-00000224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openxmlformats.org/officeDocument/2006/relationships/ctrlProp" Target="../ctrlProps/ctrlProp398.xml"/><Relationship Id="rId4" Type="http://schemas.openxmlformats.org/officeDocument/2006/relationships/ctrlProp" Target="../ctrlProps/ctrlProp39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trlProp" Target="../ctrlProps/ctrlProp402.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401.xml"/><Relationship Id="rId5" Type="http://schemas.openxmlformats.org/officeDocument/2006/relationships/ctrlProp" Target="../ctrlProps/ctrlProp400.xml"/><Relationship Id="rId4" Type="http://schemas.openxmlformats.org/officeDocument/2006/relationships/ctrlProp" Target="../ctrlProps/ctrlProp39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ctrlProp" Target="../ctrlProps/ctrlProp406.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405.xml"/><Relationship Id="rId5" Type="http://schemas.openxmlformats.org/officeDocument/2006/relationships/ctrlProp" Target="../ctrlProps/ctrlProp404.xml"/><Relationship Id="rId4" Type="http://schemas.openxmlformats.org/officeDocument/2006/relationships/ctrlProp" Target="../ctrlProps/ctrlProp403.xml"/></Relationships>
</file>

<file path=xl/worksheets/_rels/sheet13.xml.rels><?xml version="1.0" encoding="UTF-8" standalone="yes"?>
<Relationships xmlns="http://schemas.openxmlformats.org/package/2006/relationships"><Relationship Id="rId26" Type="http://schemas.openxmlformats.org/officeDocument/2006/relationships/ctrlProp" Target="../ctrlProps/ctrlProp429.xml"/><Relationship Id="rId21" Type="http://schemas.openxmlformats.org/officeDocument/2006/relationships/ctrlProp" Target="../ctrlProps/ctrlProp424.xml"/><Relationship Id="rId42" Type="http://schemas.openxmlformats.org/officeDocument/2006/relationships/ctrlProp" Target="../ctrlProps/ctrlProp445.xml"/><Relationship Id="rId47" Type="http://schemas.openxmlformats.org/officeDocument/2006/relationships/ctrlProp" Target="../ctrlProps/ctrlProp450.xml"/><Relationship Id="rId63" Type="http://schemas.openxmlformats.org/officeDocument/2006/relationships/ctrlProp" Target="../ctrlProps/ctrlProp466.xml"/><Relationship Id="rId68" Type="http://schemas.openxmlformats.org/officeDocument/2006/relationships/ctrlProp" Target="../ctrlProps/ctrlProp471.xml"/><Relationship Id="rId7" Type="http://schemas.openxmlformats.org/officeDocument/2006/relationships/ctrlProp" Target="../ctrlProps/ctrlProp410.xml"/><Relationship Id="rId2" Type="http://schemas.openxmlformats.org/officeDocument/2006/relationships/drawing" Target="../drawings/drawing12.xml"/><Relationship Id="rId16" Type="http://schemas.openxmlformats.org/officeDocument/2006/relationships/ctrlProp" Target="../ctrlProps/ctrlProp419.xml"/><Relationship Id="rId29" Type="http://schemas.openxmlformats.org/officeDocument/2006/relationships/ctrlProp" Target="../ctrlProps/ctrlProp432.xml"/><Relationship Id="rId11" Type="http://schemas.openxmlformats.org/officeDocument/2006/relationships/ctrlProp" Target="../ctrlProps/ctrlProp414.xml"/><Relationship Id="rId24" Type="http://schemas.openxmlformats.org/officeDocument/2006/relationships/ctrlProp" Target="../ctrlProps/ctrlProp427.xml"/><Relationship Id="rId32" Type="http://schemas.openxmlformats.org/officeDocument/2006/relationships/ctrlProp" Target="../ctrlProps/ctrlProp435.xml"/><Relationship Id="rId37" Type="http://schemas.openxmlformats.org/officeDocument/2006/relationships/ctrlProp" Target="../ctrlProps/ctrlProp440.xml"/><Relationship Id="rId40" Type="http://schemas.openxmlformats.org/officeDocument/2006/relationships/ctrlProp" Target="../ctrlProps/ctrlProp443.xml"/><Relationship Id="rId45" Type="http://schemas.openxmlformats.org/officeDocument/2006/relationships/ctrlProp" Target="../ctrlProps/ctrlProp448.xml"/><Relationship Id="rId53" Type="http://schemas.openxmlformats.org/officeDocument/2006/relationships/ctrlProp" Target="../ctrlProps/ctrlProp456.xml"/><Relationship Id="rId58" Type="http://schemas.openxmlformats.org/officeDocument/2006/relationships/ctrlProp" Target="../ctrlProps/ctrlProp461.xml"/><Relationship Id="rId66" Type="http://schemas.openxmlformats.org/officeDocument/2006/relationships/ctrlProp" Target="../ctrlProps/ctrlProp469.xml"/><Relationship Id="rId5" Type="http://schemas.openxmlformats.org/officeDocument/2006/relationships/ctrlProp" Target="../ctrlProps/ctrlProp408.xml"/><Relationship Id="rId61" Type="http://schemas.openxmlformats.org/officeDocument/2006/relationships/ctrlProp" Target="../ctrlProps/ctrlProp464.xml"/><Relationship Id="rId19" Type="http://schemas.openxmlformats.org/officeDocument/2006/relationships/ctrlProp" Target="../ctrlProps/ctrlProp422.xml"/><Relationship Id="rId14" Type="http://schemas.openxmlformats.org/officeDocument/2006/relationships/ctrlProp" Target="../ctrlProps/ctrlProp417.xml"/><Relationship Id="rId22" Type="http://schemas.openxmlformats.org/officeDocument/2006/relationships/ctrlProp" Target="../ctrlProps/ctrlProp425.xml"/><Relationship Id="rId27" Type="http://schemas.openxmlformats.org/officeDocument/2006/relationships/ctrlProp" Target="../ctrlProps/ctrlProp430.xml"/><Relationship Id="rId30" Type="http://schemas.openxmlformats.org/officeDocument/2006/relationships/ctrlProp" Target="../ctrlProps/ctrlProp433.xml"/><Relationship Id="rId35" Type="http://schemas.openxmlformats.org/officeDocument/2006/relationships/ctrlProp" Target="../ctrlProps/ctrlProp438.xml"/><Relationship Id="rId43" Type="http://schemas.openxmlformats.org/officeDocument/2006/relationships/ctrlProp" Target="../ctrlProps/ctrlProp446.xml"/><Relationship Id="rId48" Type="http://schemas.openxmlformats.org/officeDocument/2006/relationships/ctrlProp" Target="../ctrlProps/ctrlProp451.xml"/><Relationship Id="rId56" Type="http://schemas.openxmlformats.org/officeDocument/2006/relationships/ctrlProp" Target="../ctrlProps/ctrlProp459.xml"/><Relationship Id="rId64" Type="http://schemas.openxmlformats.org/officeDocument/2006/relationships/ctrlProp" Target="../ctrlProps/ctrlProp467.xml"/><Relationship Id="rId69" Type="http://schemas.openxmlformats.org/officeDocument/2006/relationships/ctrlProp" Target="../ctrlProps/ctrlProp472.xml"/><Relationship Id="rId8" Type="http://schemas.openxmlformats.org/officeDocument/2006/relationships/ctrlProp" Target="../ctrlProps/ctrlProp411.xml"/><Relationship Id="rId51" Type="http://schemas.openxmlformats.org/officeDocument/2006/relationships/ctrlProp" Target="../ctrlProps/ctrlProp454.xml"/><Relationship Id="rId3" Type="http://schemas.openxmlformats.org/officeDocument/2006/relationships/vmlDrawing" Target="../drawings/vmlDrawing12.vml"/><Relationship Id="rId12" Type="http://schemas.openxmlformats.org/officeDocument/2006/relationships/ctrlProp" Target="../ctrlProps/ctrlProp415.xml"/><Relationship Id="rId17" Type="http://schemas.openxmlformats.org/officeDocument/2006/relationships/ctrlProp" Target="../ctrlProps/ctrlProp420.xml"/><Relationship Id="rId25" Type="http://schemas.openxmlformats.org/officeDocument/2006/relationships/ctrlProp" Target="../ctrlProps/ctrlProp428.xml"/><Relationship Id="rId33" Type="http://schemas.openxmlformats.org/officeDocument/2006/relationships/ctrlProp" Target="../ctrlProps/ctrlProp436.xml"/><Relationship Id="rId38" Type="http://schemas.openxmlformats.org/officeDocument/2006/relationships/ctrlProp" Target="../ctrlProps/ctrlProp441.xml"/><Relationship Id="rId46" Type="http://schemas.openxmlformats.org/officeDocument/2006/relationships/ctrlProp" Target="../ctrlProps/ctrlProp449.xml"/><Relationship Id="rId59" Type="http://schemas.openxmlformats.org/officeDocument/2006/relationships/ctrlProp" Target="../ctrlProps/ctrlProp462.xml"/><Relationship Id="rId67" Type="http://schemas.openxmlformats.org/officeDocument/2006/relationships/ctrlProp" Target="../ctrlProps/ctrlProp470.xml"/><Relationship Id="rId20" Type="http://schemas.openxmlformats.org/officeDocument/2006/relationships/ctrlProp" Target="../ctrlProps/ctrlProp423.xml"/><Relationship Id="rId41" Type="http://schemas.openxmlformats.org/officeDocument/2006/relationships/ctrlProp" Target="../ctrlProps/ctrlProp444.xml"/><Relationship Id="rId54" Type="http://schemas.openxmlformats.org/officeDocument/2006/relationships/ctrlProp" Target="../ctrlProps/ctrlProp457.xml"/><Relationship Id="rId62" Type="http://schemas.openxmlformats.org/officeDocument/2006/relationships/ctrlProp" Target="../ctrlProps/ctrlProp465.xml"/><Relationship Id="rId1" Type="http://schemas.openxmlformats.org/officeDocument/2006/relationships/printerSettings" Target="../printerSettings/printerSettings13.bin"/><Relationship Id="rId6" Type="http://schemas.openxmlformats.org/officeDocument/2006/relationships/ctrlProp" Target="../ctrlProps/ctrlProp409.xml"/><Relationship Id="rId15" Type="http://schemas.openxmlformats.org/officeDocument/2006/relationships/ctrlProp" Target="../ctrlProps/ctrlProp418.xml"/><Relationship Id="rId23" Type="http://schemas.openxmlformats.org/officeDocument/2006/relationships/ctrlProp" Target="../ctrlProps/ctrlProp426.xml"/><Relationship Id="rId28" Type="http://schemas.openxmlformats.org/officeDocument/2006/relationships/ctrlProp" Target="../ctrlProps/ctrlProp431.xml"/><Relationship Id="rId36" Type="http://schemas.openxmlformats.org/officeDocument/2006/relationships/ctrlProp" Target="../ctrlProps/ctrlProp439.xml"/><Relationship Id="rId49" Type="http://schemas.openxmlformats.org/officeDocument/2006/relationships/ctrlProp" Target="../ctrlProps/ctrlProp452.xml"/><Relationship Id="rId57" Type="http://schemas.openxmlformats.org/officeDocument/2006/relationships/ctrlProp" Target="../ctrlProps/ctrlProp460.xml"/><Relationship Id="rId10" Type="http://schemas.openxmlformats.org/officeDocument/2006/relationships/ctrlProp" Target="../ctrlProps/ctrlProp413.xml"/><Relationship Id="rId31" Type="http://schemas.openxmlformats.org/officeDocument/2006/relationships/ctrlProp" Target="../ctrlProps/ctrlProp434.xml"/><Relationship Id="rId44" Type="http://schemas.openxmlformats.org/officeDocument/2006/relationships/ctrlProp" Target="../ctrlProps/ctrlProp447.xml"/><Relationship Id="rId52" Type="http://schemas.openxmlformats.org/officeDocument/2006/relationships/ctrlProp" Target="../ctrlProps/ctrlProp455.xml"/><Relationship Id="rId60" Type="http://schemas.openxmlformats.org/officeDocument/2006/relationships/ctrlProp" Target="../ctrlProps/ctrlProp463.xml"/><Relationship Id="rId65" Type="http://schemas.openxmlformats.org/officeDocument/2006/relationships/ctrlProp" Target="../ctrlProps/ctrlProp468.xml"/><Relationship Id="rId4" Type="http://schemas.openxmlformats.org/officeDocument/2006/relationships/ctrlProp" Target="../ctrlProps/ctrlProp407.xml"/><Relationship Id="rId9" Type="http://schemas.openxmlformats.org/officeDocument/2006/relationships/ctrlProp" Target="../ctrlProps/ctrlProp412.xml"/><Relationship Id="rId13" Type="http://schemas.openxmlformats.org/officeDocument/2006/relationships/ctrlProp" Target="../ctrlProps/ctrlProp416.xml"/><Relationship Id="rId18" Type="http://schemas.openxmlformats.org/officeDocument/2006/relationships/ctrlProp" Target="../ctrlProps/ctrlProp421.xml"/><Relationship Id="rId39" Type="http://schemas.openxmlformats.org/officeDocument/2006/relationships/ctrlProp" Target="../ctrlProps/ctrlProp442.xml"/><Relationship Id="rId34" Type="http://schemas.openxmlformats.org/officeDocument/2006/relationships/ctrlProp" Target="../ctrlProps/ctrlProp437.xml"/><Relationship Id="rId50" Type="http://schemas.openxmlformats.org/officeDocument/2006/relationships/ctrlProp" Target="../ctrlProps/ctrlProp453.xml"/><Relationship Id="rId55" Type="http://schemas.openxmlformats.org/officeDocument/2006/relationships/ctrlProp" Target="../ctrlProps/ctrlProp458.xml"/></Relationships>
</file>

<file path=xl/worksheets/_rels/sheet14.xml.rels><?xml version="1.0" encoding="UTF-8" standalone="yes"?>
<Relationships xmlns="http://schemas.openxmlformats.org/package/2006/relationships"><Relationship Id="rId26" Type="http://schemas.openxmlformats.org/officeDocument/2006/relationships/ctrlProp" Target="../ctrlProps/ctrlProp495.xml"/><Relationship Id="rId117" Type="http://schemas.openxmlformats.org/officeDocument/2006/relationships/ctrlProp" Target="../ctrlProps/ctrlProp586.xml"/><Relationship Id="rId21" Type="http://schemas.openxmlformats.org/officeDocument/2006/relationships/ctrlProp" Target="../ctrlProps/ctrlProp490.xml"/><Relationship Id="rId42" Type="http://schemas.openxmlformats.org/officeDocument/2006/relationships/ctrlProp" Target="../ctrlProps/ctrlProp511.xml"/><Relationship Id="rId47" Type="http://schemas.openxmlformats.org/officeDocument/2006/relationships/ctrlProp" Target="../ctrlProps/ctrlProp516.xml"/><Relationship Id="rId63" Type="http://schemas.openxmlformats.org/officeDocument/2006/relationships/ctrlProp" Target="../ctrlProps/ctrlProp532.xml"/><Relationship Id="rId68" Type="http://schemas.openxmlformats.org/officeDocument/2006/relationships/ctrlProp" Target="../ctrlProps/ctrlProp537.xml"/><Relationship Id="rId84" Type="http://schemas.openxmlformats.org/officeDocument/2006/relationships/ctrlProp" Target="../ctrlProps/ctrlProp553.xml"/><Relationship Id="rId89" Type="http://schemas.openxmlformats.org/officeDocument/2006/relationships/ctrlProp" Target="../ctrlProps/ctrlProp558.xml"/><Relationship Id="rId112" Type="http://schemas.openxmlformats.org/officeDocument/2006/relationships/ctrlProp" Target="../ctrlProps/ctrlProp581.xml"/><Relationship Id="rId16" Type="http://schemas.openxmlformats.org/officeDocument/2006/relationships/ctrlProp" Target="../ctrlProps/ctrlProp485.xml"/><Relationship Id="rId107" Type="http://schemas.openxmlformats.org/officeDocument/2006/relationships/ctrlProp" Target="../ctrlProps/ctrlProp576.xml"/><Relationship Id="rId11" Type="http://schemas.openxmlformats.org/officeDocument/2006/relationships/ctrlProp" Target="../ctrlProps/ctrlProp480.xml"/><Relationship Id="rId32" Type="http://schemas.openxmlformats.org/officeDocument/2006/relationships/ctrlProp" Target="../ctrlProps/ctrlProp501.xml"/><Relationship Id="rId37" Type="http://schemas.openxmlformats.org/officeDocument/2006/relationships/ctrlProp" Target="../ctrlProps/ctrlProp506.xml"/><Relationship Id="rId53" Type="http://schemas.openxmlformats.org/officeDocument/2006/relationships/ctrlProp" Target="../ctrlProps/ctrlProp522.xml"/><Relationship Id="rId58" Type="http://schemas.openxmlformats.org/officeDocument/2006/relationships/ctrlProp" Target="../ctrlProps/ctrlProp527.xml"/><Relationship Id="rId74" Type="http://schemas.openxmlformats.org/officeDocument/2006/relationships/ctrlProp" Target="../ctrlProps/ctrlProp543.xml"/><Relationship Id="rId79" Type="http://schemas.openxmlformats.org/officeDocument/2006/relationships/ctrlProp" Target="../ctrlProps/ctrlProp548.xml"/><Relationship Id="rId102" Type="http://schemas.openxmlformats.org/officeDocument/2006/relationships/ctrlProp" Target="../ctrlProps/ctrlProp571.xml"/><Relationship Id="rId123" Type="http://schemas.openxmlformats.org/officeDocument/2006/relationships/ctrlProp" Target="../ctrlProps/ctrlProp592.xml"/><Relationship Id="rId5" Type="http://schemas.openxmlformats.org/officeDocument/2006/relationships/ctrlProp" Target="../ctrlProps/ctrlProp474.xml"/><Relationship Id="rId90" Type="http://schemas.openxmlformats.org/officeDocument/2006/relationships/ctrlProp" Target="../ctrlProps/ctrlProp559.xml"/><Relationship Id="rId95" Type="http://schemas.openxmlformats.org/officeDocument/2006/relationships/ctrlProp" Target="../ctrlProps/ctrlProp564.xml"/><Relationship Id="rId22" Type="http://schemas.openxmlformats.org/officeDocument/2006/relationships/ctrlProp" Target="../ctrlProps/ctrlProp491.xml"/><Relationship Id="rId27" Type="http://schemas.openxmlformats.org/officeDocument/2006/relationships/ctrlProp" Target="../ctrlProps/ctrlProp496.xml"/><Relationship Id="rId43" Type="http://schemas.openxmlformats.org/officeDocument/2006/relationships/ctrlProp" Target="../ctrlProps/ctrlProp512.xml"/><Relationship Id="rId48" Type="http://schemas.openxmlformats.org/officeDocument/2006/relationships/ctrlProp" Target="../ctrlProps/ctrlProp517.xml"/><Relationship Id="rId64" Type="http://schemas.openxmlformats.org/officeDocument/2006/relationships/ctrlProp" Target="../ctrlProps/ctrlProp533.xml"/><Relationship Id="rId69" Type="http://schemas.openxmlformats.org/officeDocument/2006/relationships/ctrlProp" Target="../ctrlProps/ctrlProp538.xml"/><Relationship Id="rId113" Type="http://schemas.openxmlformats.org/officeDocument/2006/relationships/ctrlProp" Target="../ctrlProps/ctrlProp582.xml"/><Relationship Id="rId118" Type="http://schemas.openxmlformats.org/officeDocument/2006/relationships/ctrlProp" Target="../ctrlProps/ctrlProp587.xml"/><Relationship Id="rId80" Type="http://schemas.openxmlformats.org/officeDocument/2006/relationships/ctrlProp" Target="../ctrlProps/ctrlProp549.xml"/><Relationship Id="rId85" Type="http://schemas.openxmlformats.org/officeDocument/2006/relationships/ctrlProp" Target="../ctrlProps/ctrlProp554.xml"/><Relationship Id="rId12" Type="http://schemas.openxmlformats.org/officeDocument/2006/relationships/ctrlProp" Target="../ctrlProps/ctrlProp481.xml"/><Relationship Id="rId17" Type="http://schemas.openxmlformats.org/officeDocument/2006/relationships/ctrlProp" Target="../ctrlProps/ctrlProp486.xml"/><Relationship Id="rId33" Type="http://schemas.openxmlformats.org/officeDocument/2006/relationships/ctrlProp" Target="../ctrlProps/ctrlProp502.xml"/><Relationship Id="rId38" Type="http://schemas.openxmlformats.org/officeDocument/2006/relationships/ctrlProp" Target="../ctrlProps/ctrlProp507.xml"/><Relationship Id="rId59" Type="http://schemas.openxmlformats.org/officeDocument/2006/relationships/ctrlProp" Target="../ctrlProps/ctrlProp528.xml"/><Relationship Id="rId103" Type="http://schemas.openxmlformats.org/officeDocument/2006/relationships/ctrlProp" Target="../ctrlProps/ctrlProp572.xml"/><Relationship Id="rId108" Type="http://schemas.openxmlformats.org/officeDocument/2006/relationships/ctrlProp" Target="../ctrlProps/ctrlProp577.xml"/><Relationship Id="rId124" Type="http://schemas.openxmlformats.org/officeDocument/2006/relationships/ctrlProp" Target="../ctrlProps/ctrlProp593.xml"/><Relationship Id="rId54" Type="http://schemas.openxmlformats.org/officeDocument/2006/relationships/ctrlProp" Target="../ctrlProps/ctrlProp523.xml"/><Relationship Id="rId70" Type="http://schemas.openxmlformats.org/officeDocument/2006/relationships/ctrlProp" Target="../ctrlProps/ctrlProp539.xml"/><Relationship Id="rId75" Type="http://schemas.openxmlformats.org/officeDocument/2006/relationships/ctrlProp" Target="../ctrlProps/ctrlProp544.xml"/><Relationship Id="rId91" Type="http://schemas.openxmlformats.org/officeDocument/2006/relationships/ctrlProp" Target="../ctrlProps/ctrlProp560.xml"/><Relationship Id="rId96" Type="http://schemas.openxmlformats.org/officeDocument/2006/relationships/ctrlProp" Target="../ctrlProps/ctrlProp565.xml"/><Relationship Id="rId1" Type="http://schemas.openxmlformats.org/officeDocument/2006/relationships/printerSettings" Target="../printerSettings/printerSettings14.bin"/><Relationship Id="rId6" Type="http://schemas.openxmlformats.org/officeDocument/2006/relationships/ctrlProp" Target="../ctrlProps/ctrlProp475.xml"/><Relationship Id="rId23" Type="http://schemas.openxmlformats.org/officeDocument/2006/relationships/ctrlProp" Target="../ctrlProps/ctrlProp492.xml"/><Relationship Id="rId28" Type="http://schemas.openxmlformats.org/officeDocument/2006/relationships/ctrlProp" Target="../ctrlProps/ctrlProp497.xml"/><Relationship Id="rId49" Type="http://schemas.openxmlformats.org/officeDocument/2006/relationships/ctrlProp" Target="../ctrlProps/ctrlProp518.xml"/><Relationship Id="rId114" Type="http://schemas.openxmlformats.org/officeDocument/2006/relationships/ctrlProp" Target="../ctrlProps/ctrlProp583.xml"/><Relationship Id="rId119" Type="http://schemas.openxmlformats.org/officeDocument/2006/relationships/ctrlProp" Target="../ctrlProps/ctrlProp588.xml"/><Relationship Id="rId44" Type="http://schemas.openxmlformats.org/officeDocument/2006/relationships/ctrlProp" Target="../ctrlProps/ctrlProp513.xml"/><Relationship Id="rId60" Type="http://schemas.openxmlformats.org/officeDocument/2006/relationships/ctrlProp" Target="../ctrlProps/ctrlProp529.xml"/><Relationship Id="rId65" Type="http://schemas.openxmlformats.org/officeDocument/2006/relationships/ctrlProp" Target="../ctrlProps/ctrlProp534.xml"/><Relationship Id="rId81" Type="http://schemas.openxmlformats.org/officeDocument/2006/relationships/ctrlProp" Target="../ctrlProps/ctrlProp550.xml"/><Relationship Id="rId86" Type="http://schemas.openxmlformats.org/officeDocument/2006/relationships/ctrlProp" Target="../ctrlProps/ctrlProp555.xml"/><Relationship Id="rId13" Type="http://schemas.openxmlformats.org/officeDocument/2006/relationships/ctrlProp" Target="../ctrlProps/ctrlProp482.xml"/><Relationship Id="rId18" Type="http://schemas.openxmlformats.org/officeDocument/2006/relationships/ctrlProp" Target="../ctrlProps/ctrlProp487.xml"/><Relationship Id="rId39" Type="http://schemas.openxmlformats.org/officeDocument/2006/relationships/ctrlProp" Target="../ctrlProps/ctrlProp508.xml"/><Relationship Id="rId109" Type="http://schemas.openxmlformats.org/officeDocument/2006/relationships/ctrlProp" Target="../ctrlProps/ctrlProp578.xml"/><Relationship Id="rId34" Type="http://schemas.openxmlformats.org/officeDocument/2006/relationships/ctrlProp" Target="../ctrlProps/ctrlProp503.xml"/><Relationship Id="rId50" Type="http://schemas.openxmlformats.org/officeDocument/2006/relationships/ctrlProp" Target="../ctrlProps/ctrlProp519.xml"/><Relationship Id="rId55" Type="http://schemas.openxmlformats.org/officeDocument/2006/relationships/ctrlProp" Target="../ctrlProps/ctrlProp524.xml"/><Relationship Id="rId76" Type="http://schemas.openxmlformats.org/officeDocument/2006/relationships/ctrlProp" Target="../ctrlProps/ctrlProp545.xml"/><Relationship Id="rId97" Type="http://schemas.openxmlformats.org/officeDocument/2006/relationships/ctrlProp" Target="../ctrlProps/ctrlProp566.xml"/><Relationship Id="rId104" Type="http://schemas.openxmlformats.org/officeDocument/2006/relationships/ctrlProp" Target="../ctrlProps/ctrlProp573.xml"/><Relationship Id="rId120" Type="http://schemas.openxmlformats.org/officeDocument/2006/relationships/ctrlProp" Target="../ctrlProps/ctrlProp589.xml"/><Relationship Id="rId125" Type="http://schemas.openxmlformats.org/officeDocument/2006/relationships/ctrlProp" Target="../ctrlProps/ctrlProp594.xml"/><Relationship Id="rId7" Type="http://schemas.openxmlformats.org/officeDocument/2006/relationships/ctrlProp" Target="../ctrlProps/ctrlProp476.xml"/><Relationship Id="rId71" Type="http://schemas.openxmlformats.org/officeDocument/2006/relationships/ctrlProp" Target="../ctrlProps/ctrlProp540.xml"/><Relationship Id="rId92" Type="http://schemas.openxmlformats.org/officeDocument/2006/relationships/ctrlProp" Target="../ctrlProps/ctrlProp561.xml"/><Relationship Id="rId2" Type="http://schemas.openxmlformats.org/officeDocument/2006/relationships/drawing" Target="../drawings/drawing13.xml"/><Relationship Id="rId29" Type="http://schemas.openxmlformats.org/officeDocument/2006/relationships/ctrlProp" Target="../ctrlProps/ctrlProp498.xml"/><Relationship Id="rId24" Type="http://schemas.openxmlformats.org/officeDocument/2006/relationships/ctrlProp" Target="../ctrlProps/ctrlProp493.xml"/><Relationship Id="rId40" Type="http://schemas.openxmlformats.org/officeDocument/2006/relationships/ctrlProp" Target="../ctrlProps/ctrlProp509.xml"/><Relationship Id="rId45" Type="http://schemas.openxmlformats.org/officeDocument/2006/relationships/ctrlProp" Target="../ctrlProps/ctrlProp514.xml"/><Relationship Id="rId66" Type="http://schemas.openxmlformats.org/officeDocument/2006/relationships/ctrlProp" Target="../ctrlProps/ctrlProp535.xml"/><Relationship Id="rId87" Type="http://schemas.openxmlformats.org/officeDocument/2006/relationships/ctrlProp" Target="../ctrlProps/ctrlProp556.xml"/><Relationship Id="rId110" Type="http://schemas.openxmlformats.org/officeDocument/2006/relationships/ctrlProp" Target="../ctrlProps/ctrlProp579.xml"/><Relationship Id="rId115" Type="http://schemas.openxmlformats.org/officeDocument/2006/relationships/ctrlProp" Target="../ctrlProps/ctrlProp584.xml"/><Relationship Id="rId61" Type="http://schemas.openxmlformats.org/officeDocument/2006/relationships/ctrlProp" Target="../ctrlProps/ctrlProp530.xml"/><Relationship Id="rId82" Type="http://schemas.openxmlformats.org/officeDocument/2006/relationships/ctrlProp" Target="../ctrlProps/ctrlProp551.xml"/><Relationship Id="rId19" Type="http://schemas.openxmlformats.org/officeDocument/2006/relationships/ctrlProp" Target="../ctrlProps/ctrlProp488.xml"/><Relationship Id="rId14" Type="http://schemas.openxmlformats.org/officeDocument/2006/relationships/ctrlProp" Target="../ctrlProps/ctrlProp483.xml"/><Relationship Id="rId30" Type="http://schemas.openxmlformats.org/officeDocument/2006/relationships/ctrlProp" Target="../ctrlProps/ctrlProp499.xml"/><Relationship Id="rId35" Type="http://schemas.openxmlformats.org/officeDocument/2006/relationships/ctrlProp" Target="../ctrlProps/ctrlProp504.xml"/><Relationship Id="rId56" Type="http://schemas.openxmlformats.org/officeDocument/2006/relationships/ctrlProp" Target="../ctrlProps/ctrlProp525.xml"/><Relationship Id="rId77" Type="http://schemas.openxmlformats.org/officeDocument/2006/relationships/ctrlProp" Target="../ctrlProps/ctrlProp546.xml"/><Relationship Id="rId100" Type="http://schemas.openxmlformats.org/officeDocument/2006/relationships/ctrlProp" Target="../ctrlProps/ctrlProp569.xml"/><Relationship Id="rId105" Type="http://schemas.openxmlformats.org/officeDocument/2006/relationships/ctrlProp" Target="../ctrlProps/ctrlProp574.xml"/><Relationship Id="rId126" Type="http://schemas.openxmlformats.org/officeDocument/2006/relationships/ctrlProp" Target="../ctrlProps/ctrlProp595.xml"/><Relationship Id="rId8" Type="http://schemas.openxmlformats.org/officeDocument/2006/relationships/ctrlProp" Target="../ctrlProps/ctrlProp477.xml"/><Relationship Id="rId51" Type="http://schemas.openxmlformats.org/officeDocument/2006/relationships/ctrlProp" Target="../ctrlProps/ctrlProp520.xml"/><Relationship Id="rId72" Type="http://schemas.openxmlformats.org/officeDocument/2006/relationships/ctrlProp" Target="../ctrlProps/ctrlProp541.xml"/><Relationship Id="rId93" Type="http://schemas.openxmlformats.org/officeDocument/2006/relationships/ctrlProp" Target="../ctrlProps/ctrlProp562.xml"/><Relationship Id="rId98" Type="http://schemas.openxmlformats.org/officeDocument/2006/relationships/ctrlProp" Target="../ctrlProps/ctrlProp567.xml"/><Relationship Id="rId121" Type="http://schemas.openxmlformats.org/officeDocument/2006/relationships/ctrlProp" Target="../ctrlProps/ctrlProp590.xml"/><Relationship Id="rId3" Type="http://schemas.openxmlformats.org/officeDocument/2006/relationships/vmlDrawing" Target="../drawings/vmlDrawing13.vml"/><Relationship Id="rId25" Type="http://schemas.openxmlformats.org/officeDocument/2006/relationships/ctrlProp" Target="../ctrlProps/ctrlProp494.xml"/><Relationship Id="rId46" Type="http://schemas.openxmlformats.org/officeDocument/2006/relationships/ctrlProp" Target="../ctrlProps/ctrlProp515.xml"/><Relationship Id="rId67" Type="http://schemas.openxmlformats.org/officeDocument/2006/relationships/ctrlProp" Target="../ctrlProps/ctrlProp536.xml"/><Relationship Id="rId116" Type="http://schemas.openxmlformats.org/officeDocument/2006/relationships/ctrlProp" Target="../ctrlProps/ctrlProp585.xml"/><Relationship Id="rId20" Type="http://schemas.openxmlformats.org/officeDocument/2006/relationships/ctrlProp" Target="../ctrlProps/ctrlProp489.xml"/><Relationship Id="rId41" Type="http://schemas.openxmlformats.org/officeDocument/2006/relationships/ctrlProp" Target="../ctrlProps/ctrlProp510.xml"/><Relationship Id="rId62" Type="http://schemas.openxmlformats.org/officeDocument/2006/relationships/ctrlProp" Target="../ctrlProps/ctrlProp531.xml"/><Relationship Id="rId83" Type="http://schemas.openxmlformats.org/officeDocument/2006/relationships/ctrlProp" Target="../ctrlProps/ctrlProp552.xml"/><Relationship Id="rId88" Type="http://schemas.openxmlformats.org/officeDocument/2006/relationships/ctrlProp" Target="../ctrlProps/ctrlProp557.xml"/><Relationship Id="rId111" Type="http://schemas.openxmlformats.org/officeDocument/2006/relationships/ctrlProp" Target="../ctrlProps/ctrlProp580.xml"/><Relationship Id="rId15" Type="http://schemas.openxmlformats.org/officeDocument/2006/relationships/ctrlProp" Target="../ctrlProps/ctrlProp484.xml"/><Relationship Id="rId36" Type="http://schemas.openxmlformats.org/officeDocument/2006/relationships/ctrlProp" Target="../ctrlProps/ctrlProp505.xml"/><Relationship Id="rId57" Type="http://schemas.openxmlformats.org/officeDocument/2006/relationships/ctrlProp" Target="../ctrlProps/ctrlProp526.xml"/><Relationship Id="rId106" Type="http://schemas.openxmlformats.org/officeDocument/2006/relationships/ctrlProp" Target="../ctrlProps/ctrlProp575.xml"/><Relationship Id="rId10" Type="http://schemas.openxmlformats.org/officeDocument/2006/relationships/ctrlProp" Target="../ctrlProps/ctrlProp479.xml"/><Relationship Id="rId31" Type="http://schemas.openxmlformats.org/officeDocument/2006/relationships/ctrlProp" Target="../ctrlProps/ctrlProp500.xml"/><Relationship Id="rId52" Type="http://schemas.openxmlformats.org/officeDocument/2006/relationships/ctrlProp" Target="../ctrlProps/ctrlProp521.xml"/><Relationship Id="rId73" Type="http://schemas.openxmlformats.org/officeDocument/2006/relationships/ctrlProp" Target="../ctrlProps/ctrlProp542.xml"/><Relationship Id="rId78" Type="http://schemas.openxmlformats.org/officeDocument/2006/relationships/ctrlProp" Target="../ctrlProps/ctrlProp547.xml"/><Relationship Id="rId94" Type="http://schemas.openxmlformats.org/officeDocument/2006/relationships/ctrlProp" Target="../ctrlProps/ctrlProp563.xml"/><Relationship Id="rId99" Type="http://schemas.openxmlformats.org/officeDocument/2006/relationships/ctrlProp" Target="../ctrlProps/ctrlProp568.xml"/><Relationship Id="rId101" Type="http://schemas.openxmlformats.org/officeDocument/2006/relationships/ctrlProp" Target="../ctrlProps/ctrlProp570.xml"/><Relationship Id="rId122" Type="http://schemas.openxmlformats.org/officeDocument/2006/relationships/ctrlProp" Target="../ctrlProps/ctrlProp591.xml"/><Relationship Id="rId4" Type="http://schemas.openxmlformats.org/officeDocument/2006/relationships/ctrlProp" Target="../ctrlProps/ctrlProp473.xml"/><Relationship Id="rId9" Type="http://schemas.openxmlformats.org/officeDocument/2006/relationships/ctrlProp" Target="../ctrlProps/ctrlProp478.xml"/></Relationships>
</file>

<file path=xl/worksheets/_rels/sheet15.xml.rels><?xml version="1.0" encoding="UTF-8" standalone="yes"?>
<Relationships xmlns="http://schemas.openxmlformats.org/package/2006/relationships"><Relationship Id="rId117" Type="http://schemas.openxmlformats.org/officeDocument/2006/relationships/ctrlProp" Target="../ctrlProps/ctrlProp709.xml"/><Relationship Id="rId21" Type="http://schemas.openxmlformats.org/officeDocument/2006/relationships/ctrlProp" Target="../ctrlProps/ctrlProp613.xml"/><Relationship Id="rId42" Type="http://schemas.openxmlformats.org/officeDocument/2006/relationships/ctrlProp" Target="../ctrlProps/ctrlProp634.xml"/><Relationship Id="rId63" Type="http://schemas.openxmlformats.org/officeDocument/2006/relationships/ctrlProp" Target="../ctrlProps/ctrlProp655.xml"/><Relationship Id="rId84" Type="http://schemas.openxmlformats.org/officeDocument/2006/relationships/ctrlProp" Target="../ctrlProps/ctrlProp676.xml"/><Relationship Id="rId138" Type="http://schemas.openxmlformats.org/officeDocument/2006/relationships/ctrlProp" Target="../ctrlProps/ctrlProp730.xml"/><Relationship Id="rId159" Type="http://schemas.openxmlformats.org/officeDocument/2006/relationships/ctrlProp" Target="../ctrlProps/ctrlProp751.xml"/><Relationship Id="rId170" Type="http://schemas.openxmlformats.org/officeDocument/2006/relationships/ctrlProp" Target="../ctrlProps/ctrlProp762.xml"/><Relationship Id="rId107" Type="http://schemas.openxmlformats.org/officeDocument/2006/relationships/ctrlProp" Target="../ctrlProps/ctrlProp699.xml"/><Relationship Id="rId11" Type="http://schemas.openxmlformats.org/officeDocument/2006/relationships/ctrlProp" Target="../ctrlProps/ctrlProp603.xml"/><Relationship Id="rId32" Type="http://schemas.openxmlformats.org/officeDocument/2006/relationships/ctrlProp" Target="../ctrlProps/ctrlProp624.xml"/><Relationship Id="rId53" Type="http://schemas.openxmlformats.org/officeDocument/2006/relationships/ctrlProp" Target="../ctrlProps/ctrlProp645.xml"/><Relationship Id="rId74" Type="http://schemas.openxmlformats.org/officeDocument/2006/relationships/ctrlProp" Target="../ctrlProps/ctrlProp666.xml"/><Relationship Id="rId128" Type="http://schemas.openxmlformats.org/officeDocument/2006/relationships/ctrlProp" Target="../ctrlProps/ctrlProp720.xml"/><Relationship Id="rId149" Type="http://schemas.openxmlformats.org/officeDocument/2006/relationships/ctrlProp" Target="../ctrlProps/ctrlProp741.xml"/><Relationship Id="rId5" Type="http://schemas.openxmlformats.org/officeDocument/2006/relationships/ctrlProp" Target="../ctrlProps/ctrlProp597.xml"/><Relationship Id="rId95" Type="http://schemas.openxmlformats.org/officeDocument/2006/relationships/ctrlProp" Target="../ctrlProps/ctrlProp687.xml"/><Relationship Id="rId160" Type="http://schemas.openxmlformats.org/officeDocument/2006/relationships/ctrlProp" Target="../ctrlProps/ctrlProp752.xml"/><Relationship Id="rId181" Type="http://schemas.openxmlformats.org/officeDocument/2006/relationships/ctrlProp" Target="../ctrlProps/ctrlProp773.xml"/><Relationship Id="rId22" Type="http://schemas.openxmlformats.org/officeDocument/2006/relationships/ctrlProp" Target="../ctrlProps/ctrlProp614.xml"/><Relationship Id="rId43" Type="http://schemas.openxmlformats.org/officeDocument/2006/relationships/ctrlProp" Target="../ctrlProps/ctrlProp635.xml"/><Relationship Id="rId64" Type="http://schemas.openxmlformats.org/officeDocument/2006/relationships/ctrlProp" Target="../ctrlProps/ctrlProp656.xml"/><Relationship Id="rId118" Type="http://schemas.openxmlformats.org/officeDocument/2006/relationships/ctrlProp" Target="../ctrlProps/ctrlProp710.xml"/><Relationship Id="rId139" Type="http://schemas.openxmlformats.org/officeDocument/2006/relationships/ctrlProp" Target="../ctrlProps/ctrlProp731.xml"/><Relationship Id="rId85" Type="http://schemas.openxmlformats.org/officeDocument/2006/relationships/ctrlProp" Target="../ctrlProps/ctrlProp677.xml"/><Relationship Id="rId150" Type="http://schemas.openxmlformats.org/officeDocument/2006/relationships/ctrlProp" Target="../ctrlProps/ctrlProp742.xml"/><Relationship Id="rId171" Type="http://schemas.openxmlformats.org/officeDocument/2006/relationships/ctrlProp" Target="../ctrlProps/ctrlProp763.xml"/><Relationship Id="rId12" Type="http://schemas.openxmlformats.org/officeDocument/2006/relationships/ctrlProp" Target="../ctrlProps/ctrlProp604.xml"/><Relationship Id="rId33" Type="http://schemas.openxmlformats.org/officeDocument/2006/relationships/ctrlProp" Target="../ctrlProps/ctrlProp625.xml"/><Relationship Id="rId108" Type="http://schemas.openxmlformats.org/officeDocument/2006/relationships/ctrlProp" Target="../ctrlProps/ctrlProp700.xml"/><Relationship Id="rId129" Type="http://schemas.openxmlformats.org/officeDocument/2006/relationships/ctrlProp" Target="../ctrlProps/ctrlProp721.xml"/><Relationship Id="rId54" Type="http://schemas.openxmlformats.org/officeDocument/2006/relationships/ctrlProp" Target="../ctrlProps/ctrlProp646.xml"/><Relationship Id="rId75" Type="http://schemas.openxmlformats.org/officeDocument/2006/relationships/ctrlProp" Target="../ctrlProps/ctrlProp667.xml"/><Relationship Id="rId96" Type="http://schemas.openxmlformats.org/officeDocument/2006/relationships/ctrlProp" Target="../ctrlProps/ctrlProp688.xml"/><Relationship Id="rId140" Type="http://schemas.openxmlformats.org/officeDocument/2006/relationships/ctrlProp" Target="../ctrlProps/ctrlProp732.xml"/><Relationship Id="rId161" Type="http://schemas.openxmlformats.org/officeDocument/2006/relationships/ctrlProp" Target="../ctrlProps/ctrlProp753.xml"/><Relationship Id="rId182" Type="http://schemas.openxmlformats.org/officeDocument/2006/relationships/ctrlProp" Target="../ctrlProps/ctrlProp774.xml"/><Relationship Id="rId6" Type="http://schemas.openxmlformats.org/officeDocument/2006/relationships/ctrlProp" Target="../ctrlProps/ctrlProp598.xml"/><Relationship Id="rId23" Type="http://schemas.openxmlformats.org/officeDocument/2006/relationships/ctrlProp" Target="../ctrlProps/ctrlProp615.xml"/><Relationship Id="rId119" Type="http://schemas.openxmlformats.org/officeDocument/2006/relationships/ctrlProp" Target="../ctrlProps/ctrlProp711.xml"/><Relationship Id="rId44" Type="http://schemas.openxmlformats.org/officeDocument/2006/relationships/ctrlProp" Target="../ctrlProps/ctrlProp636.xml"/><Relationship Id="rId60" Type="http://schemas.openxmlformats.org/officeDocument/2006/relationships/ctrlProp" Target="../ctrlProps/ctrlProp652.xml"/><Relationship Id="rId65" Type="http://schemas.openxmlformats.org/officeDocument/2006/relationships/ctrlProp" Target="../ctrlProps/ctrlProp657.xml"/><Relationship Id="rId81" Type="http://schemas.openxmlformats.org/officeDocument/2006/relationships/ctrlProp" Target="../ctrlProps/ctrlProp673.xml"/><Relationship Id="rId86" Type="http://schemas.openxmlformats.org/officeDocument/2006/relationships/ctrlProp" Target="../ctrlProps/ctrlProp678.xml"/><Relationship Id="rId130" Type="http://schemas.openxmlformats.org/officeDocument/2006/relationships/ctrlProp" Target="../ctrlProps/ctrlProp722.xml"/><Relationship Id="rId135" Type="http://schemas.openxmlformats.org/officeDocument/2006/relationships/ctrlProp" Target="../ctrlProps/ctrlProp727.xml"/><Relationship Id="rId151" Type="http://schemas.openxmlformats.org/officeDocument/2006/relationships/ctrlProp" Target="../ctrlProps/ctrlProp743.xml"/><Relationship Id="rId156" Type="http://schemas.openxmlformats.org/officeDocument/2006/relationships/ctrlProp" Target="../ctrlProps/ctrlProp748.xml"/><Relationship Id="rId177" Type="http://schemas.openxmlformats.org/officeDocument/2006/relationships/ctrlProp" Target="../ctrlProps/ctrlProp769.xml"/><Relationship Id="rId172" Type="http://schemas.openxmlformats.org/officeDocument/2006/relationships/ctrlProp" Target="../ctrlProps/ctrlProp764.xml"/><Relationship Id="rId13" Type="http://schemas.openxmlformats.org/officeDocument/2006/relationships/ctrlProp" Target="../ctrlProps/ctrlProp605.xml"/><Relationship Id="rId18" Type="http://schemas.openxmlformats.org/officeDocument/2006/relationships/ctrlProp" Target="../ctrlProps/ctrlProp610.xml"/><Relationship Id="rId39" Type="http://schemas.openxmlformats.org/officeDocument/2006/relationships/ctrlProp" Target="../ctrlProps/ctrlProp631.xml"/><Relationship Id="rId109" Type="http://schemas.openxmlformats.org/officeDocument/2006/relationships/ctrlProp" Target="../ctrlProps/ctrlProp701.xml"/><Relationship Id="rId34" Type="http://schemas.openxmlformats.org/officeDocument/2006/relationships/ctrlProp" Target="../ctrlProps/ctrlProp626.xml"/><Relationship Id="rId50" Type="http://schemas.openxmlformats.org/officeDocument/2006/relationships/ctrlProp" Target="../ctrlProps/ctrlProp642.xml"/><Relationship Id="rId55" Type="http://schemas.openxmlformats.org/officeDocument/2006/relationships/ctrlProp" Target="../ctrlProps/ctrlProp647.xml"/><Relationship Id="rId76" Type="http://schemas.openxmlformats.org/officeDocument/2006/relationships/ctrlProp" Target="../ctrlProps/ctrlProp668.xml"/><Relationship Id="rId97" Type="http://schemas.openxmlformats.org/officeDocument/2006/relationships/ctrlProp" Target="../ctrlProps/ctrlProp689.xml"/><Relationship Id="rId104" Type="http://schemas.openxmlformats.org/officeDocument/2006/relationships/ctrlProp" Target="../ctrlProps/ctrlProp696.xml"/><Relationship Id="rId120" Type="http://schemas.openxmlformats.org/officeDocument/2006/relationships/ctrlProp" Target="../ctrlProps/ctrlProp712.xml"/><Relationship Id="rId125" Type="http://schemas.openxmlformats.org/officeDocument/2006/relationships/ctrlProp" Target="../ctrlProps/ctrlProp717.xml"/><Relationship Id="rId141" Type="http://schemas.openxmlformats.org/officeDocument/2006/relationships/ctrlProp" Target="../ctrlProps/ctrlProp733.xml"/><Relationship Id="rId146" Type="http://schemas.openxmlformats.org/officeDocument/2006/relationships/ctrlProp" Target="../ctrlProps/ctrlProp738.xml"/><Relationship Id="rId167" Type="http://schemas.openxmlformats.org/officeDocument/2006/relationships/ctrlProp" Target="../ctrlProps/ctrlProp759.xml"/><Relationship Id="rId7" Type="http://schemas.openxmlformats.org/officeDocument/2006/relationships/ctrlProp" Target="../ctrlProps/ctrlProp599.xml"/><Relationship Id="rId71" Type="http://schemas.openxmlformats.org/officeDocument/2006/relationships/ctrlProp" Target="../ctrlProps/ctrlProp663.xml"/><Relationship Id="rId92" Type="http://schemas.openxmlformats.org/officeDocument/2006/relationships/ctrlProp" Target="../ctrlProps/ctrlProp684.xml"/><Relationship Id="rId162" Type="http://schemas.openxmlformats.org/officeDocument/2006/relationships/ctrlProp" Target="../ctrlProps/ctrlProp754.xml"/><Relationship Id="rId183" Type="http://schemas.openxmlformats.org/officeDocument/2006/relationships/ctrlProp" Target="../ctrlProps/ctrlProp775.xml"/><Relationship Id="rId2" Type="http://schemas.openxmlformats.org/officeDocument/2006/relationships/drawing" Target="../drawings/drawing14.xml"/><Relationship Id="rId29" Type="http://schemas.openxmlformats.org/officeDocument/2006/relationships/ctrlProp" Target="../ctrlProps/ctrlProp621.xml"/><Relationship Id="rId24" Type="http://schemas.openxmlformats.org/officeDocument/2006/relationships/ctrlProp" Target="../ctrlProps/ctrlProp616.xml"/><Relationship Id="rId40" Type="http://schemas.openxmlformats.org/officeDocument/2006/relationships/ctrlProp" Target="../ctrlProps/ctrlProp632.xml"/><Relationship Id="rId45" Type="http://schemas.openxmlformats.org/officeDocument/2006/relationships/ctrlProp" Target="../ctrlProps/ctrlProp637.xml"/><Relationship Id="rId66" Type="http://schemas.openxmlformats.org/officeDocument/2006/relationships/ctrlProp" Target="../ctrlProps/ctrlProp658.xml"/><Relationship Id="rId87" Type="http://schemas.openxmlformats.org/officeDocument/2006/relationships/ctrlProp" Target="../ctrlProps/ctrlProp679.xml"/><Relationship Id="rId110" Type="http://schemas.openxmlformats.org/officeDocument/2006/relationships/ctrlProp" Target="../ctrlProps/ctrlProp702.xml"/><Relationship Id="rId115" Type="http://schemas.openxmlformats.org/officeDocument/2006/relationships/ctrlProp" Target="../ctrlProps/ctrlProp707.xml"/><Relationship Id="rId131" Type="http://schemas.openxmlformats.org/officeDocument/2006/relationships/ctrlProp" Target="../ctrlProps/ctrlProp723.xml"/><Relationship Id="rId136" Type="http://schemas.openxmlformats.org/officeDocument/2006/relationships/ctrlProp" Target="../ctrlProps/ctrlProp728.xml"/><Relationship Id="rId157" Type="http://schemas.openxmlformats.org/officeDocument/2006/relationships/ctrlProp" Target="../ctrlProps/ctrlProp749.xml"/><Relationship Id="rId178" Type="http://schemas.openxmlformats.org/officeDocument/2006/relationships/ctrlProp" Target="../ctrlProps/ctrlProp770.xml"/><Relationship Id="rId61" Type="http://schemas.openxmlformats.org/officeDocument/2006/relationships/ctrlProp" Target="../ctrlProps/ctrlProp653.xml"/><Relationship Id="rId82" Type="http://schemas.openxmlformats.org/officeDocument/2006/relationships/ctrlProp" Target="../ctrlProps/ctrlProp674.xml"/><Relationship Id="rId152" Type="http://schemas.openxmlformats.org/officeDocument/2006/relationships/ctrlProp" Target="../ctrlProps/ctrlProp744.xml"/><Relationship Id="rId173" Type="http://schemas.openxmlformats.org/officeDocument/2006/relationships/ctrlProp" Target="../ctrlProps/ctrlProp765.xml"/><Relationship Id="rId19" Type="http://schemas.openxmlformats.org/officeDocument/2006/relationships/ctrlProp" Target="../ctrlProps/ctrlProp611.xml"/><Relationship Id="rId14" Type="http://schemas.openxmlformats.org/officeDocument/2006/relationships/ctrlProp" Target="../ctrlProps/ctrlProp606.xml"/><Relationship Id="rId30" Type="http://schemas.openxmlformats.org/officeDocument/2006/relationships/ctrlProp" Target="../ctrlProps/ctrlProp622.xml"/><Relationship Id="rId35" Type="http://schemas.openxmlformats.org/officeDocument/2006/relationships/ctrlProp" Target="../ctrlProps/ctrlProp627.xml"/><Relationship Id="rId56" Type="http://schemas.openxmlformats.org/officeDocument/2006/relationships/ctrlProp" Target="../ctrlProps/ctrlProp648.xml"/><Relationship Id="rId77" Type="http://schemas.openxmlformats.org/officeDocument/2006/relationships/ctrlProp" Target="../ctrlProps/ctrlProp669.xml"/><Relationship Id="rId100" Type="http://schemas.openxmlformats.org/officeDocument/2006/relationships/ctrlProp" Target="../ctrlProps/ctrlProp692.xml"/><Relationship Id="rId105" Type="http://schemas.openxmlformats.org/officeDocument/2006/relationships/ctrlProp" Target="../ctrlProps/ctrlProp697.xml"/><Relationship Id="rId126" Type="http://schemas.openxmlformats.org/officeDocument/2006/relationships/ctrlProp" Target="../ctrlProps/ctrlProp718.xml"/><Relationship Id="rId147" Type="http://schemas.openxmlformats.org/officeDocument/2006/relationships/ctrlProp" Target="../ctrlProps/ctrlProp739.xml"/><Relationship Id="rId168" Type="http://schemas.openxmlformats.org/officeDocument/2006/relationships/ctrlProp" Target="../ctrlProps/ctrlProp760.xml"/><Relationship Id="rId8" Type="http://schemas.openxmlformats.org/officeDocument/2006/relationships/ctrlProp" Target="../ctrlProps/ctrlProp600.xml"/><Relationship Id="rId51" Type="http://schemas.openxmlformats.org/officeDocument/2006/relationships/ctrlProp" Target="../ctrlProps/ctrlProp643.xml"/><Relationship Id="rId72" Type="http://schemas.openxmlformats.org/officeDocument/2006/relationships/ctrlProp" Target="../ctrlProps/ctrlProp664.xml"/><Relationship Id="rId93" Type="http://schemas.openxmlformats.org/officeDocument/2006/relationships/ctrlProp" Target="../ctrlProps/ctrlProp685.xml"/><Relationship Id="rId98" Type="http://schemas.openxmlformats.org/officeDocument/2006/relationships/ctrlProp" Target="../ctrlProps/ctrlProp690.xml"/><Relationship Id="rId121" Type="http://schemas.openxmlformats.org/officeDocument/2006/relationships/ctrlProp" Target="../ctrlProps/ctrlProp713.xml"/><Relationship Id="rId142" Type="http://schemas.openxmlformats.org/officeDocument/2006/relationships/ctrlProp" Target="../ctrlProps/ctrlProp734.xml"/><Relationship Id="rId163" Type="http://schemas.openxmlformats.org/officeDocument/2006/relationships/ctrlProp" Target="../ctrlProps/ctrlProp755.xml"/><Relationship Id="rId3" Type="http://schemas.openxmlformats.org/officeDocument/2006/relationships/vmlDrawing" Target="../drawings/vmlDrawing14.vml"/><Relationship Id="rId25" Type="http://schemas.openxmlformats.org/officeDocument/2006/relationships/ctrlProp" Target="../ctrlProps/ctrlProp617.xml"/><Relationship Id="rId46" Type="http://schemas.openxmlformats.org/officeDocument/2006/relationships/ctrlProp" Target="../ctrlProps/ctrlProp638.xml"/><Relationship Id="rId67" Type="http://schemas.openxmlformats.org/officeDocument/2006/relationships/ctrlProp" Target="../ctrlProps/ctrlProp659.xml"/><Relationship Id="rId116" Type="http://schemas.openxmlformats.org/officeDocument/2006/relationships/ctrlProp" Target="../ctrlProps/ctrlProp708.xml"/><Relationship Id="rId137" Type="http://schemas.openxmlformats.org/officeDocument/2006/relationships/ctrlProp" Target="../ctrlProps/ctrlProp729.xml"/><Relationship Id="rId158" Type="http://schemas.openxmlformats.org/officeDocument/2006/relationships/ctrlProp" Target="../ctrlProps/ctrlProp750.xml"/><Relationship Id="rId20" Type="http://schemas.openxmlformats.org/officeDocument/2006/relationships/ctrlProp" Target="../ctrlProps/ctrlProp612.xml"/><Relationship Id="rId41" Type="http://schemas.openxmlformats.org/officeDocument/2006/relationships/ctrlProp" Target="../ctrlProps/ctrlProp633.xml"/><Relationship Id="rId62" Type="http://schemas.openxmlformats.org/officeDocument/2006/relationships/ctrlProp" Target="../ctrlProps/ctrlProp654.xml"/><Relationship Id="rId83" Type="http://schemas.openxmlformats.org/officeDocument/2006/relationships/ctrlProp" Target="../ctrlProps/ctrlProp675.xml"/><Relationship Id="rId88" Type="http://schemas.openxmlformats.org/officeDocument/2006/relationships/ctrlProp" Target="../ctrlProps/ctrlProp680.xml"/><Relationship Id="rId111" Type="http://schemas.openxmlformats.org/officeDocument/2006/relationships/ctrlProp" Target="../ctrlProps/ctrlProp703.xml"/><Relationship Id="rId132" Type="http://schemas.openxmlformats.org/officeDocument/2006/relationships/ctrlProp" Target="../ctrlProps/ctrlProp724.xml"/><Relationship Id="rId153" Type="http://schemas.openxmlformats.org/officeDocument/2006/relationships/ctrlProp" Target="../ctrlProps/ctrlProp745.xml"/><Relationship Id="rId174" Type="http://schemas.openxmlformats.org/officeDocument/2006/relationships/ctrlProp" Target="../ctrlProps/ctrlProp766.xml"/><Relationship Id="rId179" Type="http://schemas.openxmlformats.org/officeDocument/2006/relationships/ctrlProp" Target="../ctrlProps/ctrlProp771.xml"/><Relationship Id="rId15" Type="http://schemas.openxmlformats.org/officeDocument/2006/relationships/ctrlProp" Target="../ctrlProps/ctrlProp607.xml"/><Relationship Id="rId36" Type="http://schemas.openxmlformats.org/officeDocument/2006/relationships/ctrlProp" Target="../ctrlProps/ctrlProp628.xml"/><Relationship Id="rId57" Type="http://schemas.openxmlformats.org/officeDocument/2006/relationships/ctrlProp" Target="../ctrlProps/ctrlProp649.xml"/><Relationship Id="rId106" Type="http://schemas.openxmlformats.org/officeDocument/2006/relationships/ctrlProp" Target="../ctrlProps/ctrlProp698.xml"/><Relationship Id="rId127" Type="http://schemas.openxmlformats.org/officeDocument/2006/relationships/ctrlProp" Target="../ctrlProps/ctrlProp719.xml"/><Relationship Id="rId10" Type="http://schemas.openxmlformats.org/officeDocument/2006/relationships/ctrlProp" Target="../ctrlProps/ctrlProp602.xml"/><Relationship Id="rId31" Type="http://schemas.openxmlformats.org/officeDocument/2006/relationships/ctrlProp" Target="../ctrlProps/ctrlProp623.xml"/><Relationship Id="rId52" Type="http://schemas.openxmlformats.org/officeDocument/2006/relationships/ctrlProp" Target="../ctrlProps/ctrlProp644.xml"/><Relationship Id="rId73" Type="http://schemas.openxmlformats.org/officeDocument/2006/relationships/ctrlProp" Target="../ctrlProps/ctrlProp665.xml"/><Relationship Id="rId78" Type="http://schemas.openxmlformats.org/officeDocument/2006/relationships/ctrlProp" Target="../ctrlProps/ctrlProp670.xml"/><Relationship Id="rId94" Type="http://schemas.openxmlformats.org/officeDocument/2006/relationships/ctrlProp" Target="../ctrlProps/ctrlProp686.xml"/><Relationship Id="rId99" Type="http://schemas.openxmlformats.org/officeDocument/2006/relationships/ctrlProp" Target="../ctrlProps/ctrlProp691.xml"/><Relationship Id="rId101" Type="http://schemas.openxmlformats.org/officeDocument/2006/relationships/ctrlProp" Target="../ctrlProps/ctrlProp693.xml"/><Relationship Id="rId122" Type="http://schemas.openxmlformats.org/officeDocument/2006/relationships/ctrlProp" Target="../ctrlProps/ctrlProp714.xml"/><Relationship Id="rId143" Type="http://schemas.openxmlformats.org/officeDocument/2006/relationships/ctrlProp" Target="../ctrlProps/ctrlProp735.xml"/><Relationship Id="rId148" Type="http://schemas.openxmlformats.org/officeDocument/2006/relationships/ctrlProp" Target="../ctrlProps/ctrlProp740.xml"/><Relationship Id="rId164" Type="http://schemas.openxmlformats.org/officeDocument/2006/relationships/ctrlProp" Target="../ctrlProps/ctrlProp756.xml"/><Relationship Id="rId169" Type="http://schemas.openxmlformats.org/officeDocument/2006/relationships/ctrlProp" Target="../ctrlProps/ctrlProp761.xml"/><Relationship Id="rId4" Type="http://schemas.openxmlformats.org/officeDocument/2006/relationships/ctrlProp" Target="../ctrlProps/ctrlProp596.xml"/><Relationship Id="rId9" Type="http://schemas.openxmlformats.org/officeDocument/2006/relationships/ctrlProp" Target="../ctrlProps/ctrlProp601.xml"/><Relationship Id="rId180" Type="http://schemas.openxmlformats.org/officeDocument/2006/relationships/ctrlProp" Target="../ctrlProps/ctrlProp772.xml"/><Relationship Id="rId26" Type="http://schemas.openxmlformats.org/officeDocument/2006/relationships/ctrlProp" Target="../ctrlProps/ctrlProp618.xml"/><Relationship Id="rId47" Type="http://schemas.openxmlformats.org/officeDocument/2006/relationships/ctrlProp" Target="../ctrlProps/ctrlProp639.xml"/><Relationship Id="rId68" Type="http://schemas.openxmlformats.org/officeDocument/2006/relationships/ctrlProp" Target="../ctrlProps/ctrlProp660.xml"/><Relationship Id="rId89" Type="http://schemas.openxmlformats.org/officeDocument/2006/relationships/ctrlProp" Target="../ctrlProps/ctrlProp681.xml"/><Relationship Id="rId112" Type="http://schemas.openxmlformats.org/officeDocument/2006/relationships/ctrlProp" Target="../ctrlProps/ctrlProp704.xml"/><Relationship Id="rId133" Type="http://schemas.openxmlformats.org/officeDocument/2006/relationships/ctrlProp" Target="../ctrlProps/ctrlProp725.xml"/><Relationship Id="rId154" Type="http://schemas.openxmlformats.org/officeDocument/2006/relationships/ctrlProp" Target="../ctrlProps/ctrlProp746.xml"/><Relationship Id="rId175" Type="http://schemas.openxmlformats.org/officeDocument/2006/relationships/ctrlProp" Target="../ctrlProps/ctrlProp767.xml"/><Relationship Id="rId16" Type="http://schemas.openxmlformats.org/officeDocument/2006/relationships/ctrlProp" Target="../ctrlProps/ctrlProp608.xml"/><Relationship Id="rId37" Type="http://schemas.openxmlformats.org/officeDocument/2006/relationships/ctrlProp" Target="../ctrlProps/ctrlProp629.xml"/><Relationship Id="rId58" Type="http://schemas.openxmlformats.org/officeDocument/2006/relationships/ctrlProp" Target="../ctrlProps/ctrlProp650.xml"/><Relationship Id="rId79" Type="http://schemas.openxmlformats.org/officeDocument/2006/relationships/ctrlProp" Target="../ctrlProps/ctrlProp671.xml"/><Relationship Id="rId102" Type="http://schemas.openxmlformats.org/officeDocument/2006/relationships/ctrlProp" Target="../ctrlProps/ctrlProp694.xml"/><Relationship Id="rId123" Type="http://schemas.openxmlformats.org/officeDocument/2006/relationships/ctrlProp" Target="../ctrlProps/ctrlProp715.xml"/><Relationship Id="rId144" Type="http://schemas.openxmlformats.org/officeDocument/2006/relationships/ctrlProp" Target="../ctrlProps/ctrlProp736.xml"/><Relationship Id="rId90" Type="http://schemas.openxmlformats.org/officeDocument/2006/relationships/ctrlProp" Target="../ctrlProps/ctrlProp682.xml"/><Relationship Id="rId165" Type="http://schemas.openxmlformats.org/officeDocument/2006/relationships/ctrlProp" Target="../ctrlProps/ctrlProp757.xml"/><Relationship Id="rId27" Type="http://schemas.openxmlformats.org/officeDocument/2006/relationships/ctrlProp" Target="../ctrlProps/ctrlProp619.xml"/><Relationship Id="rId48" Type="http://schemas.openxmlformats.org/officeDocument/2006/relationships/ctrlProp" Target="../ctrlProps/ctrlProp640.xml"/><Relationship Id="rId69" Type="http://schemas.openxmlformats.org/officeDocument/2006/relationships/ctrlProp" Target="../ctrlProps/ctrlProp661.xml"/><Relationship Id="rId113" Type="http://schemas.openxmlformats.org/officeDocument/2006/relationships/ctrlProp" Target="../ctrlProps/ctrlProp705.xml"/><Relationship Id="rId134" Type="http://schemas.openxmlformats.org/officeDocument/2006/relationships/ctrlProp" Target="../ctrlProps/ctrlProp726.xml"/><Relationship Id="rId80" Type="http://schemas.openxmlformats.org/officeDocument/2006/relationships/ctrlProp" Target="../ctrlProps/ctrlProp672.xml"/><Relationship Id="rId155" Type="http://schemas.openxmlformats.org/officeDocument/2006/relationships/ctrlProp" Target="../ctrlProps/ctrlProp747.xml"/><Relationship Id="rId176" Type="http://schemas.openxmlformats.org/officeDocument/2006/relationships/ctrlProp" Target="../ctrlProps/ctrlProp768.xml"/><Relationship Id="rId17" Type="http://schemas.openxmlformats.org/officeDocument/2006/relationships/ctrlProp" Target="../ctrlProps/ctrlProp609.xml"/><Relationship Id="rId38" Type="http://schemas.openxmlformats.org/officeDocument/2006/relationships/ctrlProp" Target="../ctrlProps/ctrlProp630.xml"/><Relationship Id="rId59" Type="http://schemas.openxmlformats.org/officeDocument/2006/relationships/ctrlProp" Target="../ctrlProps/ctrlProp651.xml"/><Relationship Id="rId103" Type="http://schemas.openxmlformats.org/officeDocument/2006/relationships/ctrlProp" Target="../ctrlProps/ctrlProp695.xml"/><Relationship Id="rId124" Type="http://schemas.openxmlformats.org/officeDocument/2006/relationships/ctrlProp" Target="../ctrlProps/ctrlProp716.xml"/><Relationship Id="rId70" Type="http://schemas.openxmlformats.org/officeDocument/2006/relationships/ctrlProp" Target="../ctrlProps/ctrlProp662.xml"/><Relationship Id="rId91" Type="http://schemas.openxmlformats.org/officeDocument/2006/relationships/ctrlProp" Target="../ctrlProps/ctrlProp683.xml"/><Relationship Id="rId145" Type="http://schemas.openxmlformats.org/officeDocument/2006/relationships/ctrlProp" Target="../ctrlProps/ctrlProp737.xml"/><Relationship Id="rId166" Type="http://schemas.openxmlformats.org/officeDocument/2006/relationships/ctrlProp" Target="../ctrlProps/ctrlProp758.xml"/><Relationship Id="rId1" Type="http://schemas.openxmlformats.org/officeDocument/2006/relationships/printerSettings" Target="../printerSettings/printerSettings15.bin"/><Relationship Id="rId28" Type="http://schemas.openxmlformats.org/officeDocument/2006/relationships/ctrlProp" Target="../ctrlProps/ctrlProp620.xml"/><Relationship Id="rId49" Type="http://schemas.openxmlformats.org/officeDocument/2006/relationships/ctrlProp" Target="../ctrlProps/ctrlProp641.xml"/><Relationship Id="rId114" Type="http://schemas.openxmlformats.org/officeDocument/2006/relationships/ctrlProp" Target="../ctrlProps/ctrlProp706.xml"/></Relationships>
</file>

<file path=xl/worksheets/_rels/sheet16.xml.rels><?xml version="1.0" encoding="UTF-8" standalone="yes"?>
<Relationships xmlns="http://schemas.openxmlformats.org/package/2006/relationships"><Relationship Id="rId117" Type="http://schemas.openxmlformats.org/officeDocument/2006/relationships/ctrlProp" Target="../ctrlProps/ctrlProp889.xml"/><Relationship Id="rId21" Type="http://schemas.openxmlformats.org/officeDocument/2006/relationships/ctrlProp" Target="../ctrlProps/ctrlProp793.xml"/><Relationship Id="rId42" Type="http://schemas.openxmlformats.org/officeDocument/2006/relationships/ctrlProp" Target="../ctrlProps/ctrlProp814.xml"/><Relationship Id="rId63" Type="http://schemas.openxmlformats.org/officeDocument/2006/relationships/ctrlProp" Target="../ctrlProps/ctrlProp835.xml"/><Relationship Id="rId84" Type="http://schemas.openxmlformats.org/officeDocument/2006/relationships/ctrlProp" Target="../ctrlProps/ctrlProp856.xml"/><Relationship Id="rId138" Type="http://schemas.openxmlformats.org/officeDocument/2006/relationships/ctrlProp" Target="../ctrlProps/ctrlProp910.xml"/><Relationship Id="rId159" Type="http://schemas.openxmlformats.org/officeDocument/2006/relationships/ctrlProp" Target="../ctrlProps/ctrlProp931.xml"/><Relationship Id="rId170" Type="http://schemas.openxmlformats.org/officeDocument/2006/relationships/ctrlProp" Target="../ctrlProps/ctrlProp942.xml"/><Relationship Id="rId107" Type="http://schemas.openxmlformats.org/officeDocument/2006/relationships/ctrlProp" Target="../ctrlProps/ctrlProp879.xml"/><Relationship Id="rId11" Type="http://schemas.openxmlformats.org/officeDocument/2006/relationships/ctrlProp" Target="../ctrlProps/ctrlProp783.xml"/><Relationship Id="rId32" Type="http://schemas.openxmlformats.org/officeDocument/2006/relationships/ctrlProp" Target="../ctrlProps/ctrlProp804.xml"/><Relationship Id="rId53" Type="http://schemas.openxmlformats.org/officeDocument/2006/relationships/ctrlProp" Target="../ctrlProps/ctrlProp825.xml"/><Relationship Id="rId74" Type="http://schemas.openxmlformats.org/officeDocument/2006/relationships/ctrlProp" Target="../ctrlProps/ctrlProp846.xml"/><Relationship Id="rId128" Type="http://schemas.openxmlformats.org/officeDocument/2006/relationships/ctrlProp" Target="../ctrlProps/ctrlProp900.xml"/><Relationship Id="rId149" Type="http://schemas.openxmlformats.org/officeDocument/2006/relationships/ctrlProp" Target="../ctrlProps/ctrlProp921.xml"/><Relationship Id="rId5" Type="http://schemas.openxmlformats.org/officeDocument/2006/relationships/ctrlProp" Target="../ctrlProps/ctrlProp777.xml"/><Relationship Id="rId95" Type="http://schemas.openxmlformats.org/officeDocument/2006/relationships/ctrlProp" Target="../ctrlProps/ctrlProp867.xml"/><Relationship Id="rId160" Type="http://schemas.openxmlformats.org/officeDocument/2006/relationships/ctrlProp" Target="../ctrlProps/ctrlProp932.xml"/><Relationship Id="rId181" Type="http://schemas.openxmlformats.org/officeDocument/2006/relationships/ctrlProp" Target="../ctrlProps/ctrlProp953.xml"/><Relationship Id="rId22" Type="http://schemas.openxmlformats.org/officeDocument/2006/relationships/ctrlProp" Target="../ctrlProps/ctrlProp794.xml"/><Relationship Id="rId43" Type="http://schemas.openxmlformats.org/officeDocument/2006/relationships/ctrlProp" Target="../ctrlProps/ctrlProp815.xml"/><Relationship Id="rId64" Type="http://schemas.openxmlformats.org/officeDocument/2006/relationships/ctrlProp" Target="../ctrlProps/ctrlProp836.xml"/><Relationship Id="rId118" Type="http://schemas.openxmlformats.org/officeDocument/2006/relationships/ctrlProp" Target="../ctrlProps/ctrlProp890.xml"/><Relationship Id="rId139" Type="http://schemas.openxmlformats.org/officeDocument/2006/relationships/ctrlProp" Target="../ctrlProps/ctrlProp911.xml"/><Relationship Id="rId85" Type="http://schemas.openxmlformats.org/officeDocument/2006/relationships/ctrlProp" Target="../ctrlProps/ctrlProp857.xml"/><Relationship Id="rId150" Type="http://schemas.openxmlformats.org/officeDocument/2006/relationships/ctrlProp" Target="../ctrlProps/ctrlProp922.xml"/><Relationship Id="rId171" Type="http://schemas.openxmlformats.org/officeDocument/2006/relationships/ctrlProp" Target="../ctrlProps/ctrlProp943.xml"/><Relationship Id="rId12" Type="http://schemas.openxmlformats.org/officeDocument/2006/relationships/ctrlProp" Target="../ctrlProps/ctrlProp784.xml"/><Relationship Id="rId33" Type="http://schemas.openxmlformats.org/officeDocument/2006/relationships/ctrlProp" Target="../ctrlProps/ctrlProp805.xml"/><Relationship Id="rId108" Type="http://schemas.openxmlformats.org/officeDocument/2006/relationships/ctrlProp" Target="../ctrlProps/ctrlProp880.xml"/><Relationship Id="rId129" Type="http://schemas.openxmlformats.org/officeDocument/2006/relationships/ctrlProp" Target="../ctrlProps/ctrlProp901.xml"/><Relationship Id="rId54" Type="http://schemas.openxmlformats.org/officeDocument/2006/relationships/ctrlProp" Target="../ctrlProps/ctrlProp826.xml"/><Relationship Id="rId75" Type="http://schemas.openxmlformats.org/officeDocument/2006/relationships/ctrlProp" Target="../ctrlProps/ctrlProp847.xml"/><Relationship Id="rId96" Type="http://schemas.openxmlformats.org/officeDocument/2006/relationships/ctrlProp" Target="../ctrlProps/ctrlProp868.xml"/><Relationship Id="rId140" Type="http://schemas.openxmlformats.org/officeDocument/2006/relationships/ctrlProp" Target="../ctrlProps/ctrlProp912.xml"/><Relationship Id="rId161" Type="http://schemas.openxmlformats.org/officeDocument/2006/relationships/ctrlProp" Target="../ctrlProps/ctrlProp933.xml"/><Relationship Id="rId182" Type="http://schemas.openxmlformats.org/officeDocument/2006/relationships/ctrlProp" Target="../ctrlProps/ctrlProp954.xml"/><Relationship Id="rId6" Type="http://schemas.openxmlformats.org/officeDocument/2006/relationships/ctrlProp" Target="../ctrlProps/ctrlProp778.xml"/><Relationship Id="rId23" Type="http://schemas.openxmlformats.org/officeDocument/2006/relationships/ctrlProp" Target="../ctrlProps/ctrlProp795.xml"/><Relationship Id="rId119" Type="http://schemas.openxmlformats.org/officeDocument/2006/relationships/ctrlProp" Target="../ctrlProps/ctrlProp891.xml"/><Relationship Id="rId44" Type="http://schemas.openxmlformats.org/officeDocument/2006/relationships/ctrlProp" Target="../ctrlProps/ctrlProp816.xml"/><Relationship Id="rId65" Type="http://schemas.openxmlformats.org/officeDocument/2006/relationships/ctrlProp" Target="../ctrlProps/ctrlProp837.xml"/><Relationship Id="rId86" Type="http://schemas.openxmlformats.org/officeDocument/2006/relationships/ctrlProp" Target="../ctrlProps/ctrlProp858.xml"/><Relationship Id="rId130" Type="http://schemas.openxmlformats.org/officeDocument/2006/relationships/ctrlProp" Target="../ctrlProps/ctrlProp902.xml"/><Relationship Id="rId151" Type="http://schemas.openxmlformats.org/officeDocument/2006/relationships/ctrlProp" Target="../ctrlProps/ctrlProp923.xml"/><Relationship Id="rId172" Type="http://schemas.openxmlformats.org/officeDocument/2006/relationships/ctrlProp" Target="../ctrlProps/ctrlProp944.xml"/><Relationship Id="rId13" Type="http://schemas.openxmlformats.org/officeDocument/2006/relationships/ctrlProp" Target="../ctrlProps/ctrlProp785.xml"/><Relationship Id="rId18" Type="http://schemas.openxmlformats.org/officeDocument/2006/relationships/ctrlProp" Target="../ctrlProps/ctrlProp790.xml"/><Relationship Id="rId39" Type="http://schemas.openxmlformats.org/officeDocument/2006/relationships/ctrlProp" Target="../ctrlProps/ctrlProp811.xml"/><Relationship Id="rId109" Type="http://schemas.openxmlformats.org/officeDocument/2006/relationships/ctrlProp" Target="../ctrlProps/ctrlProp881.xml"/><Relationship Id="rId34" Type="http://schemas.openxmlformats.org/officeDocument/2006/relationships/ctrlProp" Target="../ctrlProps/ctrlProp806.xml"/><Relationship Id="rId50" Type="http://schemas.openxmlformats.org/officeDocument/2006/relationships/ctrlProp" Target="../ctrlProps/ctrlProp822.xml"/><Relationship Id="rId55" Type="http://schemas.openxmlformats.org/officeDocument/2006/relationships/ctrlProp" Target="../ctrlProps/ctrlProp827.xml"/><Relationship Id="rId76" Type="http://schemas.openxmlformats.org/officeDocument/2006/relationships/ctrlProp" Target="../ctrlProps/ctrlProp848.xml"/><Relationship Id="rId97" Type="http://schemas.openxmlformats.org/officeDocument/2006/relationships/ctrlProp" Target="../ctrlProps/ctrlProp869.xml"/><Relationship Id="rId104" Type="http://schemas.openxmlformats.org/officeDocument/2006/relationships/ctrlProp" Target="../ctrlProps/ctrlProp876.xml"/><Relationship Id="rId120" Type="http://schemas.openxmlformats.org/officeDocument/2006/relationships/ctrlProp" Target="../ctrlProps/ctrlProp892.xml"/><Relationship Id="rId125" Type="http://schemas.openxmlformats.org/officeDocument/2006/relationships/ctrlProp" Target="../ctrlProps/ctrlProp897.xml"/><Relationship Id="rId141" Type="http://schemas.openxmlformats.org/officeDocument/2006/relationships/ctrlProp" Target="../ctrlProps/ctrlProp913.xml"/><Relationship Id="rId146" Type="http://schemas.openxmlformats.org/officeDocument/2006/relationships/ctrlProp" Target="../ctrlProps/ctrlProp918.xml"/><Relationship Id="rId167" Type="http://schemas.openxmlformats.org/officeDocument/2006/relationships/ctrlProp" Target="../ctrlProps/ctrlProp939.xml"/><Relationship Id="rId188" Type="http://schemas.openxmlformats.org/officeDocument/2006/relationships/ctrlProp" Target="../ctrlProps/ctrlProp960.xml"/><Relationship Id="rId7" Type="http://schemas.openxmlformats.org/officeDocument/2006/relationships/ctrlProp" Target="../ctrlProps/ctrlProp779.xml"/><Relationship Id="rId71" Type="http://schemas.openxmlformats.org/officeDocument/2006/relationships/ctrlProp" Target="../ctrlProps/ctrlProp843.xml"/><Relationship Id="rId92" Type="http://schemas.openxmlformats.org/officeDocument/2006/relationships/ctrlProp" Target="../ctrlProps/ctrlProp864.xml"/><Relationship Id="rId162" Type="http://schemas.openxmlformats.org/officeDocument/2006/relationships/ctrlProp" Target="../ctrlProps/ctrlProp934.xml"/><Relationship Id="rId183" Type="http://schemas.openxmlformats.org/officeDocument/2006/relationships/ctrlProp" Target="../ctrlProps/ctrlProp955.xml"/><Relationship Id="rId2" Type="http://schemas.openxmlformats.org/officeDocument/2006/relationships/drawing" Target="../drawings/drawing15.xml"/><Relationship Id="rId29" Type="http://schemas.openxmlformats.org/officeDocument/2006/relationships/ctrlProp" Target="../ctrlProps/ctrlProp801.xml"/><Relationship Id="rId24" Type="http://schemas.openxmlformats.org/officeDocument/2006/relationships/ctrlProp" Target="../ctrlProps/ctrlProp796.xml"/><Relationship Id="rId40" Type="http://schemas.openxmlformats.org/officeDocument/2006/relationships/ctrlProp" Target="../ctrlProps/ctrlProp812.xml"/><Relationship Id="rId45" Type="http://schemas.openxmlformats.org/officeDocument/2006/relationships/ctrlProp" Target="../ctrlProps/ctrlProp817.xml"/><Relationship Id="rId66" Type="http://schemas.openxmlformats.org/officeDocument/2006/relationships/ctrlProp" Target="../ctrlProps/ctrlProp838.xml"/><Relationship Id="rId87" Type="http://schemas.openxmlformats.org/officeDocument/2006/relationships/ctrlProp" Target="../ctrlProps/ctrlProp859.xml"/><Relationship Id="rId110" Type="http://schemas.openxmlformats.org/officeDocument/2006/relationships/ctrlProp" Target="../ctrlProps/ctrlProp882.xml"/><Relationship Id="rId115" Type="http://schemas.openxmlformats.org/officeDocument/2006/relationships/ctrlProp" Target="../ctrlProps/ctrlProp887.xml"/><Relationship Id="rId131" Type="http://schemas.openxmlformats.org/officeDocument/2006/relationships/ctrlProp" Target="../ctrlProps/ctrlProp903.xml"/><Relationship Id="rId136" Type="http://schemas.openxmlformats.org/officeDocument/2006/relationships/ctrlProp" Target="../ctrlProps/ctrlProp908.xml"/><Relationship Id="rId157" Type="http://schemas.openxmlformats.org/officeDocument/2006/relationships/ctrlProp" Target="../ctrlProps/ctrlProp929.xml"/><Relationship Id="rId178" Type="http://schemas.openxmlformats.org/officeDocument/2006/relationships/ctrlProp" Target="../ctrlProps/ctrlProp950.xml"/><Relationship Id="rId61" Type="http://schemas.openxmlformats.org/officeDocument/2006/relationships/ctrlProp" Target="../ctrlProps/ctrlProp833.xml"/><Relationship Id="rId82" Type="http://schemas.openxmlformats.org/officeDocument/2006/relationships/ctrlProp" Target="../ctrlProps/ctrlProp854.xml"/><Relationship Id="rId152" Type="http://schemas.openxmlformats.org/officeDocument/2006/relationships/ctrlProp" Target="../ctrlProps/ctrlProp924.xml"/><Relationship Id="rId173" Type="http://schemas.openxmlformats.org/officeDocument/2006/relationships/ctrlProp" Target="../ctrlProps/ctrlProp945.xml"/><Relationship Id="rId19" Type="http://schemas.openxmlformats.org/officeDocument/2006/relationships/ctrlProp" Target="../ctrlProps/ctrlProp791.xml"/><Relationship Id="rId14" Type="http://schemas.openxmlformats.org/officeDocument/2006/relationships/ctrlProp" Target="../ctrlProps/ctrlProp786.xml"/><Relationship Id="rId30" Type="http://schemas.openxmlformats.org/officeDocument/2006/relationships/ctrlProp" Target="../ctrlProps/ctrlProp802.xml"/><Relationship Id="rId35" Type="http://schemas.openxmlformats.org/officeDocument/2006/relationships/ctrlProp" Target="../ctrlProps/ctrlProp807.xml"/><Relationship Id="rId56" Type="http://schemas.openxmlformats.org/officeDocument/2006/relationships/ctrlProp" Target="../ctrlProps/ctrlProp828.xml"/><Relationship Id="rId77" Type="http://schemas.openxmlformats.org/officeDocument/2006/relationships/ctrlProp" Target="../ctrlProps/ctrlProp849.xml"/><Relationship Id="rId100" Type="http://schemas.openxmlformats.org/officeDocument/2006/relationships/ctrlProp" Target="../ctrlProps/ctrlProp872.xml"/><Relationship Id="rId105" Type="http://schemas.openxmlformats.org/officeDocument/2006/relationships/ctrlProp" Target="../ctrlProps/ctrlProp877.xml"/><Relationship Id="rId126" Type="http://schemas.openxmlformats.org/officeDocument/2006/relationships/ctrlProp" Target="../ctrlProps/ctrlProp898.xml"/><Relationship Id="rId147" Type="http://schemas.openxmlformats.org/officeDocument/2006/relationships/ctrlProp" Target="../ctrlProps/ctrlProp919.xml"/><Relationship Id="rId168" Type="http://schemas.openxmlformats.org/officeDocument/2006/relationships/ctrlProp" Target="../ctrlProps/ctrlProp940.xml"/><Relationship Id="rId8" Type="http://schemas.openxmlformats.org/officeDocument/2006/relationships/ctrlProp" Target="../ctrlProps/ctrlProp780.xml"/><Relationship Id="rId51" Type="http://schemas.openxmlformats.org/officeDocument/2006/relationships/ctrlProp" Target="../ctrlProps/ctrlProp823.xml"/><Relationship Id="rId72" Type="http://schemas.openxmlformats.org/officeDocument/2006/relationships/ctrlProp" Target="../ctrlProps/ctrlProp844.xml"/><Relationship Id="rId93" Type="http://schemas.openxmlformats.org/officeDocument/2006/relationships/ctrlProp" Target="../ctrlProps/ctrlProp865.xml"/><Relationship Id="rId98" Type="http://schemas.openxmlformats.org/officeDocument/2006/relationships/ctrlProp" Target="../ctrlProps/ctrlProp870.xml"/><Relationship Id="rId121" Type="http://schemas.openxmlformats.org/officeDocument/2006/relationships/ctrlProp" Target="../ctrlProps/ctrlProp893.xml"/><Relationship Id="rId142" Type="http://schemas.openxmlformats.org/officeDocument/2006/relationships/ctrlProp" Target="../ctrlProps/ctrlProp914.xml"/><Relationship Id="rId163" Type="http://schemas.openxmlformats.org/officeDocument/2006/relationships/ctrlProp" Target="../ctrlProps/ctrlProp935.xml"/><Relationship Id="rId184" Type="http://schemas.openxmlformats.org/officeDocument/2006/relationships/ctrlProp" Target="../ctrlProps/ctrlProp956.xml"/><Relationship Id="rId3" Type="http://schemas.openxmlformats.org/officeDocument/2006/relationships/vmlDrawing" Target="../drawings/vmlDrawing15.vml"/><Relationship Id="rId25" Type="http://schemas.openxmlformats.org/officeDocument/2006/relationships/ctrlProp" Target="../ctrlProps/ctrlProp797.xml"/><Relationship Id="rId46" Type="http://schemas.openxmlformats.org/officeDocument/2006/relationships/ctrlProp" Target="../ctrlProps/ctrlProp818.xml"/><Relationship Id="rId67" Type="http://schemas.openxmlformats.org/officeDocument/2006/relationships/ctrlProp" Target="../ctrlProps/ctrlProp839.xml"/><Relationship Id="rId116" Type="http://schemas.openxmlformats.org/officeDocument/2006/relationships/ctrlProp" Target="../ctrlProps/ctrlProp888.xml"/><Relationship Id="rId137" Type="http://schemas.openxmlformats.org/officeDocument/2006/relationships/ctrlProp" Target="../ctrlProps/ctrlProp909.xml"/><Relationship Id="rId158" Type="http://schemas.openxmlformats.org/officeDocument/2006/relationships/ctrlProp" Target="../ctrlProps/ctrlProp930.xml"/><Relationship Id="rId20" Type="http://schemas.openxmlformats.org/officeDocument/2006/relationships/ctrlProp" Target="../ctrlProps/ctrlProp792.xml"/><Relationship Id="rId41" Type="http://schemas.openxmlformats.org/officeDocument/2006/relationships/ctrlProp" Target="../ctrlProps/ctrlProp813.xml"/><Relationship Id="rId62" Type="http://schemas.openxmlformats.org/officeDocument/2006/relationships/ctrlProp" Target="../ctrlProps/ctrlProp834.xml"/><Relationship Id="rId83" Type="http://schemas.openxmlformats.org/officeDocument/2006/relationships/ctrlProp" Target="../ctrlProps/ctrlProp855.xml"/><Relationship Id="rId88" Type="http://schemas.openxmlformats.org/officeDocument/2006/relationships/ctrlProp" Target="../ctrlProps/ctrlProp860.xml"/><Relationship Id="rId111" Type="http://schemas.openxmlformats.org/officeDocument/2006/relationships/ctrlProp" Target="../ctrlProps/ctrlProp883.xml"/><Relationship Id="rId132" Type="http://schemas.openxmlformats.org/officeDocument/2006/relationships/ctrlProp" Target="../ctrlProps/ctrlProp904.xml"/><Relationship Id="rId153" Type="http://schemas.openxmlformats.org/officeDocument/2006/relationships/ctrlProp" Target="../ctrlProps/ctrlProp925.xml"/><Relationship Id="rId174" Type="http://schemas.openxmlformats.org/officeDocument/2006/relationships/ctrlProp" Target="../ctrlProps/ctrlProp946.xml"/><Relationship Id="rId179" Type="http://schemas.openxmlformats.org/officeDocument/2006/relationships/ctrlProp" Target="../ctrlProps/ctrlProp951.xml"/><Relationship Id="rId15" Type="http://schemas.openxmlformats.org/officeDocument/2006/relationships/ctrlProp" Target="../ctrlProps/ctrlProp787.xml"/><Relationship Id="rId36" Type="http://schemas.openxmlformats.org/officeDocument/2006/relationships/ctrlProp" Target="../ctrlProps/ctrlProp808.xml"/><Relationship Id="rId57" Type="http://schemas.openxmlformats.org/officeDocument/2006/relationships/ctrlProp" Target="../ctrlProps/ctrlProp829.xml"/><Relationship Id="rId106" Type="http://schemas.openxmlformats.org/officeDocument/2006/relationships/ctrlProp" Target="../ctrlProps/ctrlProp878.xml"/><Relationship Id="rId127" Type="http://schemas.openxmlformats.org/officeDocument/2006/relationships/ctrlProp" Target="../ctrlProps/ctrlProp899.xml"/><Relationship Id="rId10" Type="http://schemas.openxmlformats.org/officeDocument/2006/relationships/ctrlProp" Target="../ctrlProps/ctrlProp782.xml"/><Relationship Id="rId31" Type="http://schemas.openxmlformats.org/officeDocument/2006/relationships/ctrlProp" Target="../ctrlProps/ctrlProp803.xml"/><Relationship Id="rId52" Type="http://schemas.openxmlformats.org/officeDocument/2006/relationships/ctrlProp" Target="../ctrlProps/ctrlProp824.xml"/><Relationship Id="rId73" Type="http://schemas.openxmlformats.org/officeDocument/2006/relationships/ctrlProp" Target="../ctrlProps/ctrlProp845.xml"/><Relationship Id="rId78" Type="http://schemas.openxmlformats.org/officeDocument/2006/relationships/ctrlProp" Target="../ctrlProps/ctrlProp850.xml"/><Relationship Id="rId94" Type="http://schemas.openxmlformats.org/officeDocument/2006/relationships/ctrlProp" Target="../ctrlProps/ctrlProp866.xml"/><Relationship Id="rId99" Type="http://schemas.openxmlformats.org/officeDocument/2006/relationships/ctrlProp" Target="../ctrlProps/ctrlProp871.xml"/><Relationship Id="rId101" Type="http://schemas.openxmlformats.org/officeDocument/2006/relationships/ctrlProp" Target="../ctrlProps/ctrlProp873.xml"/><Relationship Id="rId122" Type="http://schemas.openxmlformats.org/officeDocument/2006/relationships/ctrlProp" Target="../ctrlProps/ctrlProp894.xml"/><Relationship Id="rId143" Type="http://schemas.openxmlformats.org/officeDocument/2006/relationships/ctrlProp" Target="../ctrlProps/ctrlProp915.xml"/><Relationship Id="rId148" Type="http://schemas.openxmlformats.org/officeDocument/2006/relationships/ctrlProp" Target="../ctrlProps/ctrlProp920.xml"/><Relationship Id="rId164" Type="http://schemas.openxmlformats.org/officeDocument/2006/relationships/ctrlProp" Target="../ctrlProps/ctrlProp936.xml"/><Relationship Id="rId169" Type="http://schemas.openxmlformats.org/officeDocument/2006/relationships/ctrlProp" Target="../ctrlProps/ctrlProp941.xml"/><Relationship Id="rId185" Type="http://schemas.openxmlformats.org/officeDocument/2006/relationships/ctrlProp" Target="../ctrlProps/ctrlProp957.xml"/><Relationship Id="rId4" Type="http://schemas.openxmlformats.org/officeDocument/2006/relationships/ctrlProp" Target="../ctrlProps/ctrlProp776.xml"/><Relationship Id="rId9" Type="http://schemas.openxmlformats.org/officeDocument/2006/relationships/ctrlProp" Target="../ctrlProps/ctrlProp781.xml"/><Relationship Id="rId180" Type="http://schemas.openxmlformats.org/officeDocument/2006/relationships/ctrlProp" Target="../ctrlProps/ctrlProp952.xml"/><Relationship Id="rId26" Type="http://schemas.openxmlformats.org/officeDocument/2006/relationships/ctrlProp" Target="../ctrlProps/ctrlProp798.xml"/><Relationship Id="rId47" Type="http://schemas.openxmlformats.org/officeDocument/2006/relationships/ctrlProp" Target="../ctrlProps/ctrlProp819.xml"/><Relationship Id="rId68" Type="http://schemas.openxmlformats.org/officeDocument/2006/relationships/ctrlProp" Target="../ctrlProps/ctrlProp840.xml"/><Relationship Id="rId89" Type="http://schemas.openxmlformats.org/officeDocument/2006/relationships/ctrlProp" Target="../ctrlProps/ctrlProp861.xml"/><Relationship Id="rId112" Type="http://schemas.openxmlformats.org/officeDocument/2006/relationships/ctrlProp" Target="../ctrlProps/ctrlProp884.xml"/><Relationship Id="rId133" Type="http://schemas.openxmlformats.org/officeDocument/2006/relationships/ctrlProp" Target="../ctrlProps/ctrlProp905.xml"/><Relationship Id="rId154" Type="http://schemas.openxmlformats.org/officeDocument/2006/relationships/ctrlProp" Target="../ctrlProps/ctrlProp926.xml"/><Relationship Id="rId175" Type="http://schemas.openxmlformats.org/officeDocument/2006/relationships/ctrlProp" Target="../ctrlProps/ctrlProp947.xml"/><Relationship Id="rId16" Type="http://schemas.openxmlformats.org/officeDocument/2006/relationships/ctrlProp" Target="../ctrlProps/ctrlProp788.xml"/><Relationship Id="rId37" Type="http://schemas.openxmlformats.org/officeDocument/2006/relationships/ctrlProp" Target="../ctrlProps/ctrlProp809.xml"/><Relationship Id="rId58" Type="http://schemas.openxmlformats.org/officeDocument/2006/relationships/ctrlProp" Target="../ctrlProps/ctrlProp830.xml"/><Relationship Id="rId79" Type="http://schemas.openxmlformats.org/officeDocument/2006/relationships/ctrlProp" Target="../ctrlProps/ctrlProp851.xml"/><Relationship Id="rId102" Type="http://schemas.openxmlformats.org/officeDocument/2006/relationships/ctrlProp" Target="../ctrlProps/ctrlProp874.xml"/><Relationship Id="rId123" Type="http://schemas.openxmlformats.org/officeDocument/2006/relationships/ctrlProp" Target="../ctrlProps/ctrlProp895.xml"/><Relationship Id="rId144" Type="http://schemas.openxmlformats.org/officeDocument/2006/relationships/ctrlProp" Target="../ctrlProps/ctrlProp916.xml"/><Relationship Id="rId90" Type="http://schemas.openxmlformats.org/officeDocument/2006/relationships/ctrlProp" Target="../ctrlProps/ctrlProp862.xml"/><Relationship Id="rId165" Type="http://schemas.openxmlformats.org/officeDocument/2006/relationships/ctrlProp" Target="../ctrlProps/ctrlProp937.xml"/><Relationship Id="rId186" Type="http://schemas.openxmlformats.org/officeDocument/2006/relationships/ctrlProp" Target="../ctrlProps/ctrlProp958.xml"/><Relationship Id="rId27" Type="http://schemas.openxmlformats.org/officeDocument/2006/relationships/ctrlProp" Target="../ctrlProps/ctrlProp799.xml"/><Relationship Id="rId48" Type="http://schemas.openxmlformats.org/officeDocument/2006/relationships/ctrlProp" Target="../ctrlProps/ctrlProp820.xml"/><Relationship Id="rId69" Type="http://schemas.openxmlformats.org/officeDocument/2006/relationships/ctrlProp" Target="../ctrlProps/ctrlProp841.xml"/><Relationship Id="rId113" Type="http://schemas.openxmlformats.org/officeDocument/2006/relationships/ctrlProp" Target="../ctrlProps/ctrlProp885.xml"/><Relationship Id="rId134" Type="http://schemas.openxmlformats.org/officeDocument/2006/relationships/ctrlProp" Target="../ctrlProps/ctrlProp906.xml"/><Relationship Id="rId80" Type="http://schemas.openxmlformats.org/officeDocument/2006/relationships/ctrlProp" Target="../ctrlProps/ctrlProp852.xml"/><Relationship Id="rId155" Type="http://schemas.openxmlformats.org/officeDocument/2006/relationships/ctrlProp" Target="../ctrlProps/ctrlProp927.xml"/><Relationship Id="rId176" Type="http://schemas.openxmlformats.org/officeDocument/2006/relationships/ctrlProp" Target="../ctrlProps/ctrlProp948.xml"/><Relationship Id="rId17" Type="http://schemas.openxmlformats.org/officeDocument/2006/relationships/ctrlProp" Target="../ctrlProps/ctrlProp789.xml"/><Relationship Id="rId38" Type="http://schemas.openxmlformats.org/officeDocument/2006/relationships/ctrlProp" Target="../ctrlProps/ctrlProp810.xml"/><Relationship Id="rId59" Type="http://schemas.openxmlformats.org/officeDocument/2006/relationships/ctrlProp" Target="../ctrlProps/ctrlProp831.xml"/><Relationship Id="rId103" Type="http://schemas.openxmlformats.org/officeDocument/2006/relationships/ctrlProp" Target="../ctrlProps/ctrlProp875.xml"/><Relationship Id="rId124" Type="http://schemas.openxmlformats.org/officeDocument/2006/relationships/ctrlProp" Target="../ctrlProps/ctrlProp896.xml"/><Relationship Id="rId70" Type="http://schemas.openxmlformats.org/officeDocument/2006/relationships/ctrlProp" Target="../ctrlProps/ctrlProp842.xml"/><Relationship Id="rId91" Type="http://schemas.openxmlformats.org/officeDocument/2006/relationships/ctrlProp" Target="../ctrlProps/ctrlProp863.xml"/><Relationship Id="rId145" Type="http://schemas.openxmlformats.org/officeDocument/2006/relationships/ctrlProp" Target="../ctrlProps/ctrlProp917.xml"/><Relationship Id="rId166" Type="http://schemas.openxmlformats.org/officeDocument/2006/relationships/ctrlProp" Target="../ctrlProps/ctrlProp938.xml"/><Relationship Id="rId187" Type="http://schemas.openxmlformats.org/officeDocument/2006/relationships/ctrlProp" Target="../ctrlProps/ctrlProp959.xml"/><Relationship Id="rId1" Type="http://schemas.openxmlformats.org/officeDocument/2006/relationships/printerSettings" Target="../printerSettings/printerSettings16.bin"/><Relationship Id="rId28" Type="http://schemas.openxmlformats.org/officeDocument/2006/relationships/ctrlProp" Target="../ctrlProps/ctrlProp800.xml"/><Relationship Id="rId49" Type="http://schemas.openxmlformats.org/officeDocument/2006/relationships/ctrlProp" Target="../ctrlProps/ctrlProp821.xml"/><Relationship Id="rId114" Type="http://schemas.openxmlformats.org/officeDocument/2006/relationships/ctrlProp" Target="../ctrlProps/ctrlProp886.xml"/><Relationship Id="rId60" Type="http://schemas.openxmlformats.org/officeDocument/2006/relationships/ctrlProp" Target="../ctrlProps/ctrlProp832.xml"/><Relationship Id="rId81" Type="http://schemas.openxmlformats.org/officeDocument/2006/relationships/ctrlProp" Target="../ctrlProps/ctrlProp853.xml"/><Relationship Id="rId135" Type="http://schemas.openxmlformats.org/officeDocument/2006/relationships/ctrlProp" Target="../ctrlProps/ctrlProp907.xml"/><Relationship Id="rId156" Type="http://schemas.openxmlformats.org/officeDocument/2006/relationships/ctrlProp" Target="../ctrlProps/ctrlProp928.xml"/><Relationship Id="rId177" Type="http://schemas.openxmlformats.org/officeDocument/2006/relationships/ctrlProp" Target="../ctrlProps/ctrlProp949.xml"/></Relationships>
</file>

<file path=xl/worksheets/_rels/sheet17.xml.rels><?xml version="1.0" encoding="UTF-8" standalone="yes"?>
<Relationships xmlns="http://schemas.openxmlformats.org/package/2006/relationships"><Relationship Id="rId117" Type="http://schemas.openxmlformats.org/officeDocument/2006/relationships/ctrlProp" Target="../ctrlProps/ctrlProp1074.xml"/><Relationship Id="rId21" Type="http://schemas.openxmlformats.org/officeDocument/2006/relationships/ctrlProp" Target="../ctrlProps/ctrlProp978.xml"/><Relationship Id="rId42" Type="http://schemas.openxmlformats.org/officeDocument/2006/relationships/ctrlProp" Target="../ctrlProps/ctrlProp999.xml"/><Relationship Id="rId63" Type="http://schemas.openxmlformats.org/officeDocument/2006/relationships/ctrlProp" Target="../ctrlProps/ctrlProp1020.xml"/><Relationship Id="rId84" Type="http://schemas.openxmlformats.org/officeDocument/2006/relationships/ctrlProp" Target="../ctrlProps/ctrlProp1041.xml"/><Relationship Id="rId138" Type="http://schemas.openxmlformats.org/officeDocument/2006/relationships/ctrlProp" Target="../ctrlProps/ctrlProp1095.xml"/><Relationship Id="rId159" Type="http://schemas.openxmlformats.org/officeDocument/2006/relationships/ctrlProp" Target="../ctrlProps/ctrlProp1116.xml"/><Relationship Id="rId170" Type="http://schemas.openxmlformats.org/officeDocument/2006/relationships/ctrlProp" Target="../ctrlProps/ctrlProp1127.xml"/><Relationship Id="rId191" Type="http://schemas.openxmlformats.org/officeDocument/2006/relationships/ctrlProp" Target="../ctrlProps/ctrlProp1148.xml"/><Relationship Id="rId107" Type="http://schemas.openxmlformats.org/officeDocument/2006/relationships/ctrlProp" Target="../ctrlProps/ctrlProp1064.xml"/><Relationship Id="rId11" Type="http://schemas.openxmlformats.org/officeDocument/2006/relationships/ctrlProp" Target="../ctrlProps/ctrlProp968.xml"/><Relationship Id="rId32" Type="http://schemas.openxmlformats.org/officeDocument/2006/relationships/ctrlProp" Target="../ctrlProps/ctrlProp989.xml"/><Relationship Id="rId53" Type="http://schemas.openxmlformats.org/officeDocument/2006/relationships/ctrlProp" Target="../ctrlProps/ctrlProp1010.xml"/><Relationship Id="rId74" Type="http://schemas.openxmlformats.org/officeDocument/2006/relationships/ctrlProp" Target="../ctrlProps/ctrlProp1031.xml"/><Relationship Id="rId128" Type="http://schemas.openxmlformats.org/officeDocument/2006/relationships/ctrlProp" Target="../ctrlProps/ctrlProp1085.xml"/><Relationship Id="rId149" Type="http://schemas.openxmlformats.org/officeDocument/2006/relationships/ctrlProp" Target="../ctrlProps/ctrlProp1106.xml"/><Relationship Id="rId5" Type="http://schemas.openxmlformats.org/officeDocument/2006/relationships/ctrlProp" Target="../ctrlProps/ctrlProp962.xml"/><Relationship Id="rId95" Type="http://schemas.openxmlformats.org/officeDocument/2006/relationships/ctrlProp" Target="../ctrlProps/ctrlProp1052.xml"/><Relationship Id="rId160" Type="http://schemas.openxmlformats.org/officeDocument/2006/relationships/ctrlProp" Target="../ctrlProps/ctrlProp1117.xml"/><Relationship Id="rId181" Type="http://schemas.openxmlformats.org/officeDocument/2006/relationships/ctrlProp" Target="../ctrlProps/ctrlProp1138.xml"/><Relationship Id="rId22" Type="http://schemas.openxmlformats.org/officeDocument/2006/relationships/ctrlProp" Target="../ctrlProps/ctrlProp979.xml"/><Relationship Id="rId43" Type="http://schemas.openxmlformats.org/officeDocument/2006/relationships/ctrlProp" Target="../ctrlProps/ctrlProp1000.xml"/><Relationship Id="rId64" Type="http://schemas.openxmlformats.org/officeDocument/2006/relationships/ctrlProp" Target="../ctrlProps/ctrlProp1021.xml"/><Relationship Id="rId118" Type="http://schemas.openxmlformats.org/officeDocument/2006/relationships/ctrlProp" Target="../ctrlProps/ctrlProp1075.xml"/><Relationship Id="rId139" Type="http://schemas.openxmlformats.org/officeDocument/2006/relationships/ctrlProp" Target="../ctrlProps/ctrlProp1096.xml"/><Relationship Id="rId85" Type="http://schemas.openxmlformats.org/officeDocument/2006/relationships/ctrlProp" Target="../ctrlProps/ctrlProp1042.xml"/><Relationship Id="rId150" Type="http://schemas.openxmlformats.org/officeDocument/2006/relationships/ctrlProp" Target="../ctrlProps/ctrlProp1107.xml"/><Relationship Id="rId171" Type="http://schemas.openxmlformats.org/officeDocument/2006/relationships/ctrlProp" Target="../ctrlProps/ctrlProp1128.xml"/><Relationship Id="rId192" Type="http://schemas.openxmlformats.org/officeDocument/2006/relationships/ctrlProp" Target="../ctrlProps/ctrlProp1149.xml"/><Relationship Id="rId12" Type="http://schemas.openxmlformats.org/officeDocument/2006/relationships/ctrlProp" Target="../ctrlProps/ctrlProp969.xml"/><Relationship Id="rId33" Type="http://schemas.openxmlformats.org/officeDocument/2006/relationships/ctrlProp" Target="../ctrlProps/ctrlProp990.xml"/><Relationship Id="rId108" Type="http://schemas.openxmlformats.org/officeDocument/2006/relationships/ctrlProp" Target="../ctrlProps/ctrlProp1065.xml"/><Relationship Id="rId129" Type="http://schemas.openxmlformats.org/officeDocument/2006/relationships/ctrlProp" Target="../ctrlProps/ctrlProp1086.xml"/><Relationship Id="rId54" Type="http://schemas.openxmlformats.org/officeDocument/2006/relationships/ctrlProp" Target="../ctrlProps/ctrlProp1011.xml"/><Relationship Id="rId75" Type="http://schemas.openxmlformats.org/officeDocument/2006/relationships/ctrlProp" Target="../ctrlProps/ctrlProp1032.xml"/><Relationship Id="rId96" Type="http://schemas.openxmlformats.org/officeDocument/2006/relationships/ctrlProp" Target="../ctrlProps/ctrlProp1053.xml"/><Relationship Id="rId140" Type="http://schemas.openxmlformats.org/officeDocument/2006/relationships/ctrlProp" Target="../ctrlProps/ctrlProp1097.xml"/><Relationship Id="rId161" Type="http://schemas.openxmlformats.org/officeDocument/2006/relationships/ctrlProp" Target="../ctrlProps/ctrlProp1118.xml"/><Relationship Id="rId182" Type="http://schemas.openxmlformats.org/officeDocument/2006/relationships/ctrlProp" Target="../ctrlProps/ctrlProp1139.xml"/><Relationship Id="rId6" Type="http://schemas.openxmlformats.org/officeDocument/2006/relationships/ctrlProp" Target="../ctrlProps/ctrlProp963.xml"/><Relationship Id="rId23" Type="http://schemas.openxmlformats.org/officeDocument/2006/relationships/ctrlProp" Target="../ctrlProps/ctrlProp980.xml"/><Relationship Id="rId119" Type="http://schemas.openxmlformats.org/officeDocument/2006/relationships/ctrlProp" Target="../ctrlProps/ctrlProp1076.xml"/><Relationship Id="rId44" Type="http://schemas.openxmlformats.org/officeDocument/2006/relationships/ctrlProp" Target="../ctrlProps/ctrlProp1001.xml"/><Relationship Id="rId65" Type="http://schemas.openxmlformats.org/officeDocument/2006/relationships/ctrlProp" Target="../ctrlProps/ctrlProp1022.xml"/><Relationship Id="rId86" Type="http://schemas.openxmlformats.org/officeDocument/2006/relationships/ctrlProp" Target="../ctrlProps/ctrlProp1043.xml"/><Relationship Id="rId130" Type="http://schemas.openxmlformats.org/officeDocument/2006/relationships/ctrlProp" Target="../ctrlProps/ctrlProp1087.xml"/><Relationship Id="rId151" Type="http://schemas.openxmlformats.org/officeDocument/2006/relationships/ctrlProp" Target="../ctrlProps/ctrlProp1108.xml"/><Relationship Id="rId172" Type="http://schemas.openxmlformats.org/officeDocument/2006/relationships/ctrlProp" Target="../ctrlProps/ctrlProp1129.xml"/><Relationship Id="rId13" Type="http://schemas.openxmlformats.org/officeDocument/2006/relationships/ctrlProp" Target="../ctrlProps/ctrlProp970.xml"/><Relationship Id="rId18" Type="http://schemas.openxmlformats.org/officeDocument/2006/relationships/ctrlProp" Target="../ctrlProps/ctrlProp975.xml"/><Relationship Id="rId39" Type="http://schemas.openxmlformats.org/officeDocument/2006/relationships/ctrlProp" Target="../ctrlProps/ctrlProp996.xml"/><Relationship Id="rId109" Type="http://schemas.openxmlformats.org/officeDocument/2006/relationships/ctrlProp" Target="../ctrlProps/ctrlProp1066.xml"/><Relationship Id="rId34" Type="http://schemas.openxmlformats.org/officeDocument/2006/relationships/ctrlProp" Target="../ctrlProps/ctrlProp991.xml"/><Relationship Id="rId50" Type="http://schemas.openxmlformats.org/officeDocument/2006/relationships/ctrlProp" Target="../ctrlProps/ctrlProp1007.xml"/><Relationship Id="rId55" Type="http://schemas.openxmlformats.org/officeDocument/2006/relationships/ctrlProp" Target="../ctrlProps/ctrlProp1012.xml"/><Relationship Id="rId76" Type="http://schemas.openxmlformats.org/officeDocument/2006/relationships/ctrlProp" Target="../ctrlProps/ctrlProp1033.xml"/><Relationship Id="rId97" Type="http://schemas.openxmlformats.org/officeDocument/2006/relationships/ctrlProp" Target="../ctrlProps/ctrlProp1054.xml"/><Relationship Id="rId104" Type="http://schemas.openxmlformats.org/officeDocument/2006/relationships/ctrlProp" Target="../ctrlProps/ctrlProp1061.xml"/><Relationship Id="rId120" Type="http://schemas.openxmlformats.org/officeDocument/2006/relationships/ctrlProp" Target="../ctrlProps/ctrlProp1077.xml"/><Relationship Id="rId125" Type="http://schemas.openxmlformats.org/officeDocument/2006/relationships/ctrlProp" Target="../ctrlProps/ctrlProp1082.xml"/><Relationship Id="rId141" Type="http://schemas.openxmlformats.org/officeDocument/2006/relationships/ctrlProp" Target="../ctrlProps/ctrlProp1098.xml"/><Relationship Id="rId146" Type="http://schemas.openxmlformats.org/officeDocument/2006/relationships/ctrlProp" Target="../ctrlProps/ctrlProp1103.xml"/><Relationship Id="rId167" Type="http://schemas.openxmlformats.org/officeDocument/2006/relationships/ctrlProp" Target="../ctrlProps/ctrlProp1124.xml"/><Relationship Id="rId188" Type="http://schemas.openxmlformats.org/officeDocument/2006/relationships/ctrlProp" Target="../ctrlProps/ctrlProp1145.xml"/><Relationship Id="rId7" Type="http://schemas.openxmlformats.org/officeDocument/2006/relationships/ctrlProp" Target="../ctrlProps/ctrlProp964.xml"/><Relationship Id="rId71" Type="http://schemas.openxmlformats.org/officeDocument/2006/relationships/ctrlProp" Target="../ctrlProps/ctrlProp1028.xml"/><Relationship Id="rId92" Type="http://schemas.openxmlformats.org/officeDocument/2006/relationships/ctrlProp" Target="../ctrlProps/ctrlProp1049.xml"/><Relationship Id="rId162" Type="http://schemas.openxmlformats.org/officeDocument/2006/relationships/ctrlProp" Target="../ctrlProps/ctrlProp1119.xml"/><Relationship Id="rId183" Type="http://schemas.openxmlformats.org/officeDocument/2006/relationships/ctrlProp" Target="../ctrlProps/ctrlProp1140.xml"/><Relationship Id="rId2" Type="http://schemas.openxmlformats.org/officeDocument/2006/relationships/drawing" Target="../drawings/drawing16.xml"/><Relationship Id="rId29" Type="http://schemas.openxmlformats.org/officeDocument/2006/relationships/ctrlProp" Target="../ctrlProps/ctrlProp986.xml"/><Relationship Id="rId24" Type="http://schemas.openxmlformats.org/officeDocument/2006/relationships/ctrlProp" Target="../ctrlProps/ctrlProp981.xml"/><Relationship Id="rId40" Type="http://schemas.openxmlformats.org/officeDocument/2006/relationships/ctrlProp" Target="../ctrlProps/ctrlProp997.xml"/><Relationship Id="rId45" Type="http://schemas.openxmlformats.org/officeDocument/2006/relationships/ctrlProp" Target="../ctrlProps/ctrlProp1002.xml"/><Relationship Id="rId66" Type="http://schemas.openxmlformats.org/officeDocument/2006/relationships/ctrlProp" Target="../ctrlProps/ctrlProp1023.xml"/><Relationship Id="rId87" Type="http://schemas.openxmlformats.org/officeDocument/2006/relationships/ctrlProp" Target="../ctrlProps/ctrlProp1044.xml"/><Relationship Id="rId110" Type="http://schemas.openxmlformats.org/officeDocument/2006/relationships/ctrlProp" Target="../ctrlProps/ctrlProp1067.xml"/><Relationship Id="rId115" Type="http://schemas.openxmlformats.org/officeDocument/2006/relationships/ctrlProp" Target="../ctrlProps/ctrlProp1072.xml"/><Relationship Id="rId131" Type="http://schemas.openxmlformats.org/officeDocument/2006/relationships/ctrlProp" Target="../ctrlProps/ctrlProp1088.xml"/><Relationship Id="rId136" Type="http://schemas.openxmlformats.org/officeDocument/2006/relationships/ctrlProp" Target="../ctrlProps/ctrlProp1093.xml"/><Relationship Id="rId157" Type="http://schemas.openxmlformats.org/officeDocument/2006/relationships/ctrlProp" Target="../ctrlProps/ctrlProp1114.xml"/><Relationship Id="rId178" Type="http://schemas.openxmlformats.org/officeDocument/2006/relationships/ctrlProp" Target="../ctrlProps/ctrlProp1135.xml"/><Relationship Id="rId61" Type="http://schemas.openxmlformats.org/officeDocument/2006/relationships/ctrlProp" Target="../ctrlProps/ctrlProp1018.xml"/><Relationship Id="rId82" Type="http://schemas.openxmlformats.org/officeDocument/2006/relationships/ctrlProp" Target="../ctrlProps/ctrlProp1039.xml"/><Relationship Id="rId152" Type="http://schemas.openxmlformats.org/officeDocument/2006/relationships/ctrlProp" Target="../ctrlProps/ctrlProp1109.xml"/><Relationship Id="rId173" Type="http://schemas.openxmlformats.org/officeDocument/2006/relationships/ctrlProp" Target="../ctrlProps/ctrlProp1130.xml"/><Relationship Id="rId19" Type="http://schemas.openxmlformats.org/officeDocument/2006/relationships/ctrlProp" Target="../ctrlProps/ctrlProp976.xml"/><Relationship Id="rId14" Type="http://schemas.openxmlformats.org/officeDocument/2006/relationships/ctrlProp" Target="../ctrlProps/ctrlProp971.xml"/><Relationship Id="rId30" Type="http://schemas.openxmlformats.org/officeDocument/2006/relationships/ctrlProp" Target="../ctrlProps/ctrlProp987.xml"/><Relationship Id="rId35" Type="http://schemas.openxmlformats.org/officeDocument/2006/relationships/ctrlProp" Target="../ctrlProps/ctrlProp992.xml"/><Relationship Id="rId56" Type="http://schemas.openxmlformats.org/officeDocument/2006/relationships/ctrlProp" Target="../ctrlProps/ctrlProp1013.xml"/><Relationship Id="rId77" Type="http://schemas.openxmlformats.org/officeDocument/2006/relationships/ctrlProp" Target="../ctrlProps/ctrlProp1034.xml"/><Relationship Id="rId100" Type="http://schemas.openxmlformats.org/officeDocument/2006/relationships/ctrlProp" Target="../ctrlProps/ctrlProp1057.xml"/><Relationship Id="rId105" Type="http://schemas.openxmlformats.org/officeDocument/2006/relationships/ctrlProp" Target="../ctrlProps/ctrlProp1062.xml"/><Relationship Id="rId126" Type="http://schemas.openxmlformats.org/officeDocument/2006/relationships/ctrlProp" Target="../ctrlProps/ctrlProp1083.xml"/><Relationship Id="rId147" Type="http://schemas.openxmlformats.org/officeDocument/2006/relationships/ctrlProp" Target="../ctrlProps/ctrlProp1104.xml"/><Relationship Id="rId168" Type="http://schemas.openxmlformats.org/officeDocument/2006/relationships/ctrlProp" Target="../ctrlProps/ctrlProp1125.xml"/><Relationship Id="rId8" Type="http://schemas.openxmlformats.org/officeDocument/2006/relationships/ctrlProp" Target="../ctrlProps/ctrlProp965.xml"/><Relationship Id="rId51" Type="http://schemas.openxmlformats.org/officeDocument/2006/relationships/ctrlProp" Target="../ctrlProps/ctrlProp1008.xml"/><Relationship Id="rId72" Type="http://schemas.openxmlformats.org/officeDocument/2006/relationships/ctrlProp" Target="../ctrlProps/ctrlProp1029.xml"/><Relationship Id="rId93" Type="http://schemas.openxmlformats.org/officeDocument/2006/relationships/ctrlProp" Target="../ctrlProps/ctrlProp1050.xml"/><Relationship Id="rId98" Type="http://schemas.openxmlformats.org/officeDocument/2006/relationships/ctrlProp" Target="../ctrlProps/ctrlProp1055.xml"/><Relationship Id="rId121" Type="http://schemas.openxmlformats.org/officeDocument/2006/relationships/ctrlProp" Target="../ctrlProps/ctrlProp1078.xml"/><Relationship Id="rId142" Type="http://schemas.openxmlformats.org/officeDocument/2006/relationships/ctrlProp" Target="../ctrlProps/ctrlProp1099.xml"/><Relationship Id="rId163" Type="http://schemas.openxmlformats.org/officeDocument/2006/relationships/ctrlProp" Target="../ctrlProps/ctrlProp1120.xml"/><Relationship Id="rId184" Type="http://schemas.openxmlformats.org/officeDocument/2006/relationships/ctrlProp" Target="../ctrlProps/ctrlProp1141.xml"/><Relationship Id="rId189" Type="http://schemas.openxmlformats.org/officeDocument/2006/relationships/ctrlProp" Target="../ctrlProps/ctrlProp1146.xml"/><Relationship Id="rId3" Type="http://schemas.openxmlformats.org/officeDocument/2006/relationships/vmlDrawing" Target="../drawings/vmlDrawing16.vml"/><Relationship Id="rId25" Type="http://schemas.openxmlformats.org/officeDocument/2006/relationships/ctrlProp" Target="../ctrlProps/ctrlProp982.xml"/><Relationship Id="rId46" Type="http://schemas.openxmlformats.org/officeDocument/2006/relationships/ctrlProp" Target="../ctrlProps/ctrlProp1003.xml"/><Relationship Id="rId67" Type="http://schemas.openxmlformats.org/officeDocument/2006/relationships/ctrlProp" Target="../ctrlProps/ctrlProp1024.xml"/><Relationship Id="rId116" Type="http://schemas.openxmlformats.org/officeDocument/2006/relationships/ctrlProp" Target="../ctrlProps/ctrlProp1073.xml"/><Relationship Id="rId137" Type="http://schemas.openxmlformats.org/officeDocument/2006/relationships/ctrlProp" Target="../ctrlProps/ctrlProp1094.xml"/><Relationship Id="rId158" Type="http://schemas.openxmlformats.org/officeDocument/2006/relationships/ctrlProp" Target="../ctrlProps/ctrlProp1115.xml"/><Relationship Id="rId20" Type="http://schemas.openxmlformats.org/officeDocument/2006/relationships/ctrlProp" Target="../ctrlProps/ctrlProp977.xml"/><Relationship Id="rId41" Type="http://schemas.openxmlformats.org/officeDocument/2006/relationships/ctrlProp" Target="../ctrlProps/ctrlProp998.xml"/><Relationship Id="rId62" Type="http://schemas.openxmlformats.org/officeDocument/2006/relationships/ctrlProp" Target="../ctrlProps/ctrlProp1019.xml"/><Relationship Id="rId83" Type="http://schemas.openxmlformats.org/officeDocument/2006/relationships/ctrlProp" Target="../ctrlProps/ctrlProp1040.xml"/><Relationship Id="rId88" Type="http://schemas.openxmlformats.org/officeDocument/2006/relationships/ctrlProp" Target="../ctrlProps/ctrlProp1045.xml"/><Relationship Id="rId111" Type="http://schemas.openxmlformats.org/officeDocument/2006/relationships/ctrlProp" Target="../ctrlProps/ctrlProp1068.xml"/><Relationship Id="rId132" Type="http://schemas.openxmlformats.org/officeDocument/2006/relationships/ctrlProp" Target="../ctrlProps/ctrlProp1089.xml"/><Relationship Id="rId153" Type="http://schemas.openxmlformats.org/officeDocument/2006/relationships/ctrlProp" Target="../ctrlProps/ctrlProp1110.xml"/><Relationship Id="rId174" Type="http://schemas.openxmlformats.org/officeDocument/2006/relationships/ctrlProp" Target="../ctrlProps/ctrlProp1131.xml"/><Relationship Id="rId179" Type="http://schemas.openxmlformats.org/officeDocument/2006/relationships/ctrlProp" Target="../ctrlProps/ctrlProp1136.xml"/><Relationship Id="rId190" Type="http://schemas.openxmlformats.org/officeDocument/2006/relationships/ctrlProp" Target="../ctrlProps/ctrlProp1147.xml"/><Relationship Id="rId15" Type="http://schemas.openxmlformats.org/officeDocument/2006/relationships/ctrlProp" Target="../ctrlProps/ctrlProp972.xml"/><Relationship Id="rId36" Type="http://schemas.openxmlformats.org/officeDocument/2006/relationships/ctrlProp" Target="../ctrlProps/ctrlProp993.xml"/><Relationship Id="rId57" Type="http://schemas.openxmlformats.org/officeDocument/2006/relationships/ctrlProp" Target="../ctrlProps/ctrlProp1014.xml"/><Relationship Id="rId106" Type="http://schemas.openxmlformats.org/officeDocument/2006/relationships/ctrlProp" Target="../ctrlProps/ctrlProp1063.xml"/><Relationship Id="rId127" Type="http://schemas.openxmlformats.org/officeDocument/2006/relationships/ctrlProp" Target="../ctrlProps/ctrlProp1084.xml"/><Relationship Id="rId10" Type="http://schemas.openxmlformats.org/officeDocument/2006/relationships/ctrlProp" Target="../ctrlProps/ctrlProp967.xml"/><Relationship Id="rId31" Type="http://schemas.openxmlformats.org/officeDocument/2006/relationships/ctrlProp" Target="../ctrlProps/ctrlProp988.xml"/><Relationship Id="rId52" Type="http://schemas.openxmlformats.org/officeDocument/2006/relationships/ctrlProp" Target="../ctrlProps/ctrlProp1009.xml"/><Relationship Id="rId73" Type="http://schemas.openxmlformats.org/officeDocument/2006/relationships/ctrlProp" Target="../ctrlProps/ctrlProp1030.xml"/><Relationship Id="rId78" Type="http://schemas.openxmlformats.org/officeDocument/2006/relationships/ctrlProp" Target="../ctrlProps/ctrlProp1035.xml"/><Relationship Id="rId94" Type="http://schemas.openxmlformats.org/officeDocument/2006/relationships/ctrlProp" Target="../ctrlProps/ctrlProp1051.xml"/><Relationship Id="rId99" Type="http://schemas.openxmlformats.org/officeDocument/2006/relationships/ctrlProp" Target="../ctrlProps/ctrlProp1056.xml"/><Relationship Id="rId101" Type="http://schemas.openxmlformats.org/officeDocument/2006/relationships/ctrlProp" Target="../ctrlProps/ctrlProp1058.xml"/><Relationship Id="rId122" Type="http://schemas.openxmlformats.org/officeDocument/2006/relationships/ctrlProp" Target="../ctrlProps/ctrlProp1079.xml"/><Relationship Id="rId143" Type="http://schemas.openxmlformats.org/officeDocument/2006/relationships/ctrlProp" Target="../ctrlProps/ctrlProp1100.xml"/><Relationship Id="rId148" Type="http://schemas.openxmlformats.org/officeDocument/2006/relationships/ctrlProp" Target="../ctrlProps/ctrlProp1105.xml"/><Relationship Id="rId164" Type="http://schemas.openxmlformats.org/officeDocument/2006/relationships/ctrlProp" Target="../ctrlProps/ctrlProp1121.xml"/><Relationship Id="rId169" Type="http://schemas.openxmlformats.org/officeDocument/2006/relationships/ctrlProp" Target="../ctrlProps/ctrlProp1126.xml"/><Relationship Id="rId185" Type="http://schemas.openxmlformats.org/officeDocument/2006/relationships/ctrlProp" Target="../ctrlProps/ctrlProp1142.xml"/><Relationship Id="rId4" Type="http://schemas.openxmlformats.org/officeDocument/2006/relationships/ctrlProp" Target="../ctrlProps/ctrlProp961.xml"/><Relationship Id="rId9" Type="http://schemas.openxmlformats.org/officeDocument/2006/relationships/ctrlProp" Target="../ctrlProps/ctrlProp966.xml"/><Relationship Id="rId180" Type="http://schemas.openxmlformats.org/officeDocument/2006/relationships/ctrlProp" Target="../ctrlProps/ctrlProp1137.xml"/><Relationship Id="rId26" Type="http://schemas.openxmlformats.org/officeDocument/2006/relationships/ctrlProp" Target="../ctrlProps/ctrlProp983.xml"/><Relationship Id="rId47" Type="http://schemas.openxmlformats.org/officeDocument/2006/relationships/ctrlProp" Target="../ctrlProps/ctrlProp1004.xml"/><Relationship Id="rId68" Type="http://schemas.openxmlformats.org/officeDocument/2006/relationships/ctrlProp" Target="../ctrlProps/ctrlProp1025.xml"/><Relationship Id="rId89" Type="http://schemas.openxmlformats.org/officeDocument/2006/relationships/ctrlProp" Target="../ctrlProps/ctrlProp1046.xml"/><Relationship Id="rId112" Type="http://schemas.openxmlformats.org/officeDocument/2006/relationships/ctrlProp" Target="../ctrlProps/ctrlProp1069.xml"/><Relationship Id="rId133" Type="http://schemas.openxmlformats.org/officeDocument/2006/relationships/ctrlProp" Target="../ctrlProps/ctrlProp1090.xml"/><Relationship Id="rId154" Type="http://schemas.openxmlformats.org/officeDocument/2006/relationships/ctrlProp" Target="../ctrlProps/ctrlProp1111.xml"/><Relationship Id="rId175" Type="http://schemas.openxmlformats.org/officeDocument/2006/relationships/ctrlProp" Target="../ctrlProps/ctrlProp1132.xml"/><Relationship Id="rId16" Type="http://schemas.openxmlformats.org/officeDocument/2006/relationships/ctrlProp" Target="../ctrlProps/ctrlProp973.xml"/><Relationship Id="rId37" Type="http://schemas.openxmlformats.org/officeDocument/2006/relationships/ctrlProp" Target="../ctrlProps/ctrlProp994.xml"/><Relationship Id="rId58" Type="http://schemas.openxmlformats.org/officeDocument/2006/relationships/ctrlProp" Target="../ctrlProps/ctrlProp1015.xml"/><Relationship Id="rId79" Type="http://schemas.openxmlformats.org/officeDocument/2006/relationships/ctrlProp" Target="../ctrlProps/ctrlProp1036.xml"/><Relationship Id="rId102" Type="http://schemas.openxmlformats.org/officeDocument/2006/relationships/ctrlProp" Target="../ctrlProps/ctrlProp1059.xml"/><Relationship Id="rId123" Type="http://schemas.openxmlformats.org/officeDocument/2006/relationships/ctrlProp" Target="../ctrlProps/ctrlProp1080.xml"/><Relationship Id="rId144" Type="http://schemas.openxmlformats.org/officeDocument/2006/relationships/ctrlProp" Target="../ctrlProps/ctrlProp1101.xml"/><Relationship Id="rId90" Type="http://schemas.openxmlformats.org/officeDocument/2006/relationships/ctrlProp" Target="../ctrlProps/ctrlProp1047.xml"/><Relationship Id="rId165" Type="http://schemas.openxmlformats.org/officeDocument/2006/relationships/ctrlProp" Target="../ctrlProps/ctrlProp1122.xml"/><Relationship Id="rId186" Type="http://schemas.openxmlformats.org/officeDocument/2006/relationships/ctrlProp" Target="../ctrlProps/ctrlProp1143.xml"/><Relationship Id="rId27" Type="http://schemas.openxmlformats.org/officeDocument/2006/relationships/ctrlProp" Target="../ctrlProps/ctrlProp984.xml"/><Relationship Id="rId48" Type="http://schemas.openxmlformats.org/officeDocument/2006/relationships/ctrlProp" Target="../ctrlProps/ctrlProp1005.xml"/><Relationship Id="rId69" Type="http://schemas.openxmlformats.org/officeDocument/2006/relationships/ctrlProp" Target="../ctrlProps/ctrlProp1026.xml"/><Relationship Id="rId113" Type="http://schemas.openxmlformats.org/officeDocument/2006/relationships/ctrlProp" Target="../ctrlProps/ctrlProp1070.xml"/><Relationship Id="rId134" Type="http://schemas.openxmlformats.org/officeDocument/2006/relationships/ctrlProp" Target="../ctrlProps/ctrlProp1091.xml"/><Relationship Id="rId80" Type="http://schemas.openxmlformats.org/officeDocument/2006/relationships/ctrlProp" Target="../ctrlProps/ctrlProp1037.xml"/><Relationship Id="rId155" Type="http://schemas.openxmlformats.org/officeDocument/2006/relationships/ctrlProp" Target="../ctrlProps/ctrlProp1112.xml"/><Relationship Id="rId176" Type="http://schemas.openxmlformats.org/officeDocument/2006/relationships/ctrlProp" Target="../ctrlProps/ctrlProp1133.xml"/><Relationship Id="rId17" Type="http://schemas.openxmlformats.org/officeDocument/2006/relationships/ctrlProp" Target="../ctrlProps/ctrlProp974.xml"/><Relationship Id="rId38" Type="http://schemas.openxmlformats.org/officeDocument/2006/relationships/ctrlProp" Target="../ctrlProps/ctrlProp995.xml"/><Relationship Id="rId59" Type="http://schemas.openxmlformats.org/officeDocument/2006/relationships/ctrlProp" Target="../ctrlProps/ctrlProp1016.xml"/><Relationship Id="rId103" Type="http://schemas.openxmlformats.org/officeDocument/2006/relationships/ctrlProp" Target="../ctrlProps/ctrlProp1060.xml"/><Relationship Id="rId124" Type="http://schemas.openxmlformats.org/officeDocument/2006/relationships/ctrlProp" Target="../ctrlProps/ctrlProp1081.xml"/><Relationship Id="rId70" Type="http://schemas.openxmlformats.org/officeDocument/2006/relationships/ctrlProp" Target="../ctrlProps/ctrlProp1027.xml"/><Relationship Id="rId91" Type="http://schemas.openxmlformats.org/officeDocument/2006/relationships/ctrlProp" Target="../ctrlProps/ctrlProp1048.xml"/><Relationship Id="rId145" Type="http://schemas.openxmlformats.org/officeDocument/2006/relationships/ctrlProp" Target="../ctrlProps/ctrlProp1102.xml"/><Relationship Id="rId166" Type="http://schemas.openxmlformats.org/officeDocument/2006/relationships/ctrlProp" Target="../ctrlProps/ctrlProp1123.xml"/><Relationship Id="rId187" Type="http://schemas.openxmlformats.org/officeDocument/2006/relationships/ctrlProp" Target="../ctrlProps/ctrlProp1144.xml"/><Relationship Id="rId1" Type="http://schemas.openxmlformats.org/officeDocument/2006/relationships/printerSettings" Target="../printerSettings/printerSettings17.bin"/><Relationship Id="rId28" Type="http://schemas.openxmlformats.org/officeDocument/2006/relationships/ctrlProp" Target="../ctrlProps/ctrlProp985.xml"/><Relationship Id="rId49" Type="http://schemas.openxmlformats.org/officeDocument/2006/relationships/ctrlProp" Target="../ctrlProps/ctrlProp1006.xml"/><Relationship Id="rId114" Type="http://schemas.openxmlformats.org/officeDocument/2006/relationships/ctrlProp" Target="../ctrlProps/ctrlProp1071.xml"/><Relationship Id="rId60" Type="http://schemas.openxmlformats.org/officeDocument/2006/relationships/ctrlProp" Target="../ctrlProps/ctrlProp1017.xml"/><Relationship Id="rId81" Type="http://schemas.openxmlformats.org/officeDocument/2006/relationships/ctrlProp" Target="../ctrlProps/ctrlProp1038.xml"/><Relationship Id="rId135" Type="http://schemas.openxmlformats.org/officeDocument/2006/relationships/ctrlProp" Target="../ctrlProps/ctrlProp1092.xml"/><Relationship Id="rId156" Type="http://schemas.openxmlformats.org/officeDocument/2006/relationships/ctrlProp" Target="../ctrlProps/ctrlProp1113.xml"/><Relationship Id="rId177" Type="http://schemas.openxmlformats.org/officeDocument/2006/relationships/ctrlProp" Target="../ctrlProps/ctrlProp1134.xml"/></Relationships>
</file>

<file path=xl/worksheets/_rels/sheet18.xml.rels><?xml version="1.0" encoding="UTF-8" standalone="yes"?>
<Relationships xmlns="http://schemas.openxmlformats.org/package/2006/relationships"><Relationship Id="rId117" Type="http://schemas.openxmlformats.org/officeDocument/2006/relationships/ctrlProp" Target="../ctrlProps/ctrlProp1263.xml"/><Relationship Id="rId21" Type="http://schemas.openxmlformats.org/officeDocument/2006/relationships/ctrlProp" Target="../ctrlProps/ctrlProp1167.xml"/><Relationship Id="rId42" Type="http://schemas.openxmlformats.org/officeDocument/2006/relationships/ctrlProp" Target="../ctrlProps/ctrlProp1188.xml"/><Relationship Id="rId63" Type="http://schemas.openxmlformats.org/officeDocument/2006/relationships/ctrlProp" Target="../ctrlProps/ctrlProp1209.xml"/><Relationship Id="rId84" Type="http://schemas.openxmlformats.org/officeDocument/2006/relationships/ctrlProp" Target="../ctrlProps/ctrlProp1230.xml"/><Relationship Id="rId138" Type="http://schemas.openxmlformats.org/officeDocument/2006/relationships/ctrlProp" Target="../ctrlProps/ctrlProp1284.xml"/><Relationship Id="rId159" Type="http://schemas.openxmlformats.org/officeDocument/2006/relationships/ctrlProp" Target="../ctrlProps/ctrlProp1305.xml"/><Relationship Id="rId170" Type="http://schemas.openxmlformats.org/officeDocument/2006/relationships/ctrlProp" Target="../ctrlProps/ctrlProp1316.xml"/><Relationship Id="rId191" Type="http://schemas.openxmlformats.org/officeDocument/2006/relationships/ctrlProp" Target="../ctrlProps/ctrlProp1337.xml"/><Relationship Id="rId107" Type="http://schemas.openxmlformats.org/officeDocument/2006/relationships/ctrlProp" Target="../ctrlProps/ctrlProp1253.xml"/><Relationship Id="rId11" Type="http://schemas.openxmlformats.org/officeDocument/2006/relationships/ctrlProp" Target="../ctrlProps/ctrlProp1157.xml"/><Relationship Id="rId32" Type="http://schemas.openxmlformats.org/officeDocument/2006/relationships/ctrlProp" Target="../ctrlProps/ctrlProp1178.xml"/><Relationship Id="rId53" Type="http://schemas.openxmlformats.org/officeDocument/2006/relationships/ctrlProp" Target="../ctrlProps/ctrlProp1199.xml"/><Relationship Id="rId74" Type="http://schemas.openxmlformats.org/officeDocument/2006/relationships/ctrlProp" Target="../ctrlProps/ctrlProp1220.xml"/><Relationship Id="rId128" Type="http://schemas.openxmlformats.org/officeDocument/2006/relationships/ctrlProp" Target="../ctrlProps/ctrlProp1274.xml"/><Relationship Id="rId149" Type="http://schemas.openxmlformats.org/officeDocument/2006/relationships/ctrlProp" Target="../ctrlProps/ctrlProp1295.xml"/><Relationship Id="rId5" Type="http://schemas.openxmlformats.org/officeDocument/2006/relationships/ctrlProp" Target="../ctrlProps/ctrlProp1151.xml"/><Relationship Id="rId95" Type="http://schemas.openxmlformats.org/officeDocument/2006/relationships/ctrlProp" Target="../ctrlProps/ctrlProp1241.xml"/><Relationship Id="rId160" Type="http://schemas.openxmlformats.org/officeDocument/2006/relationships/ctrlProp" Target="../ctrlProps/ctrlProp1306.xml"/><Relationship Id="rId181" Type="http://schemas.openxmlformats.org/officeDocument/2006/relationships/ctrlProp" Target="../ctrlProps/ctrlProp1327.xml"/><Relationship Id="rId22" Type="http://schemas.openxmlformats.org/officeDocument/2006/relationships/ctrlProp" Target="../ctrlProps/ctrlProp1168.xml"/><Relationship Id="rId43" Type="http://schemas.openxmlformats.org/officeDocument/2006/relationships/ctrlProp" Target="../ctrlProps/ctrlProp1189.xml"/><Relationship Id="rId64" Type="http://schemas.openxmlformats.org/officeDocument/2006/relationships/ctrlProp" Target="../ctrlProps/ctrlProp1210.xml"/><Relationship Id="rId118" Type="http://schemas.openxmlformats.org/officeDocument/2006/relationships/ctrlProp" Target="../ctrlProps/ctrlProp1264.xml"/><Relationship Id="rId139" Type="http://schemas.openxmlformats.org/officeDocument/2006/relationships/ctrlProp" Target="../ctrlProps/ctrlProp1285.xml"/><Relationship Id="rId85" Type="http://schemas.openxmlformats.org/officeDocument/2006/relationships/ctrlProp" Target="../ctrlProps/ctrlProp1231.xml"/><Relationship Id="rId150" Type="http://schemas.openxmlformats.org/officeDocument/2006/relationships/ctrlProp" Target="../ctrlProps/ctrlProp1296.xml"/><Relationship Id="rId171" Type="http://schemas.openxmlformats.org/officeDocument/2006/relationships/ctrlProp" Target="../ctrlProps/ctrlProp1317.xml"/><Relationship Id="rId192" Type="http://schemas.openxmlformats.org/officeDocument/2006/relationships/ctrlProp" Target="../ctrlProps/ctrlProp1338.xml"/><Relationship Id="rId12" Type="http://schemas.openxmlformats.org/officeDocument/2006/relationships/ctrlProp" Target="../ctrlProps/ctrlProp1158.xml"/><Relationship Id="rId33" Type="http://schemas.openxmlformats.org/officeDocument/2006/relationships/ctrlProp" Target="../ctrlProps/ctrlProp1179.xml"/><Relationship Id="rId108" Type="http://schemas.openxmlformats.org/officeDocument/2006/relationships/ctrlProp" Target="../ctrlProps/ctrlProp1254.xml"/><Relationship Id="rId129" Type="http://schemas.openxmlformats.org/officeDocument/2006/relationships/ctrlProp" Target="../ctrlProps/ctrlProp1275.xml"/><Relationship Id="rId54" Type="http://schemas.openxmlformats.org/officeDocument/2006/relationships/ctrlProp" Target="../ctrlProps/ctrlProp1200.xml"/><Relationship Id="rId75" Type="http://schemas.openxmlformats.org/officeDocument/2006/relationships/ctrlProp" Target="../ctrlProps/ctrlProp1221.xml"/><Relationship Id="rId96" Type="http://schemas.openxmlformats.org/officeDocument/2006/relationships/ctrlProp" Target="../ctrlProps/ctrlProp1242.xml"/><Relationship Id="rId140" Type="http://schemas.openxmlformats.org/officeDocument/2006/relationships/ctrlProp" Target="../ctrlProps/ctrlProp1286.xml"/><Relationship Id="rId161" Type="http://schemas.openxmlformats.org/officeDocument/2006/relationships/ctrlProp" Target="../ctrlProps/ctrlProp1307.xml"/><Relationship Id="rId182" Type="http://schemas.openxmlformats.org/officeDocument/2006/relationships/ctrlProp" Target="../ctrlProps/ctrlProp1328.xml"/><Relationship Id="rId6" Type="http://schemas.openxmlformats.org/officeDocument/2006/relationships/ctrlProp" Target="../ctrlProps/ctrlProp1152.xml"/><Relationship Id="rId23" Type="http://schemas.openxmlformats.org/officeDocument/2006/relationships/ctrlProp" Target="../ctrlProps/ctrlProp1169.xml"/><Relationship Id="rId119" Type="http://schemas.openxmlformats.org/officeDocument/2006/relationships/ctrlProp" Target="../ctrlProps/ctrlProp1265.xml"/><Relationship Id="rId44" Type="http://schemas.openxmlformats.org/officeDocument/2006/relationships/ctrlProp" Target="../ctrlProps/ctrlProp1190.xml"/><Relationship Id="rId65" Type="http://schemas.openxmlformats.org/officeDocument/2006/relationships/ctrlProp" Target="../ctrlProps/ctrlProp1211.xml"/><Relationship Id="rId86" Type="http://schemas.openxmlformats.org/officeDocument/2006/relationships/ctrlProp" Target="../ctrlProps/ctrlProp1232.xml"/><Relationship Id="rId130" Type="http://schemas.openxmlformats.org/officeDocument/2006/relationships/ctrlProp" Target="../ctrlProps/ctrlProp1276.xml"/><Relationship Id="rId151" Type="http://schemas.openxmlformats.org/officeDocument/2006/relationships/ctrlProp" Target="../ctrlProps/ctrlProp1297.xml"/><Relationship Id="rId172" Type="http://schemas.openxmlformats.org/officeDocument/2006/relationships/ctrlProp" Target="../ctrlProps/ctrlProp1318.xml"/><Relationship Id="rId13" Type="http://schemas.openxmlformats.org/officeDocument/2006/relationships/ctrlProp" Target="../ctrlProps/ctrlProp1159.xml"/><Relationship Id="rId18" Type="http://schemas.openxmlformats.org/officeDocument/2006/relationships/ctrlProp" Target="../ctrlProps/ctrlProp1164.xml"/><Relationship Id="rId39" Type="http://schemas.openxmlformats.org/officeDocument/2006/relationships/ctrlProp" Target="../ctrlProps/ctrlProp1185.xml"/><Relationship Id="rId109" Type="http://schemas.openxmlformats.org/officeDocument/2006/relationships/ctrlProp" Target="../ctrlProps/ctrlProp1255.xml"/><Relationship Id="rId34" Type="http://schemas.openxmlformats.org/officeDocument/2006/relationships/ctrlProp" Target="../ctrlProps/ctrlProp1180.xml"/><Relationship Id="rId50" Type="http://schemas.openxmlformats.org/officeDocument/2006/relationships/ctrlProp" Target="../ctrlProps/ctrlProp1196.xml"/><Relationship Id="rId55" Type="http://schemas.openxmlformats.org/officeDocument/2006/relationships/ctrlProp" Target="../ctrlProps/ctrlProp1201.xml"/><Relationship Id="rId76" Type="http://schemas.openxmlformats.org/officeDocument/2006/relationships/ctrlProp" Target="../ctrlProps/ctrlProp1222.xml"/><Relationship Id="rId97" Type="http://schemas.openxmlformats.org/officeDocument/2006/relationships/ctrlProp" Target="../ctrlProps/ctrlProp1243.xml"/><Relationship Id="rId104" Type="http://schemas.openxmlformats.org/officeDocument/2006/relationships/ctrlProp" Target="../ctrlProps/ctrlProp1250.xml"/><Relationship Id="rId120" Type="http://schemas.openxmlformats.org/officeDocument/2006/relationships/ctrlProp" Target="../ctrlProps/ctrlProp1266.xml"/><Relationship Id="rId125" Type="http://schemas.openxmlformats.org/officeDocument/2006/relationships/ctrlProp" Target="../ctrlProps/ctrlProp1271.xml"/><Relationship Id="rId141" Type="http://schemas.openxmlformats.org/officeDocument/2006/relationships/ctrlProp" Target="../ctrlProps/ctrlProp1287.xml"/><Relationship Id="rId146" Type="http://schemas.openxmlformats.org/officeDocument/2006/relationships/ctrlProp" Target="../ctrlProps/ctrlProp1292.xml"/><Relationship Id="rId167" Type="http://schemas.openxmlformats.org/officeDocument/2006/relationships/ctrlProp" Target="../ctrlProps/ctrlProp1313.xml"/><Relationship Id="rId188" Type="http://schemas.openxmlformats.org/officeDocument/2006/relationships/ctrlProp" Target="../ctrlProps/ctrlProp1334.xml"/><Relationship Id="rId7" Type="http://schemas.openxmlformats.org/officeDocument/2006/relationships/ctrlProp" Target="../ctrlProps/ctrlProp1153.xml"/><Relationship Id="rId71" Type="http://schemas.openxmlformats.org/officeDocument/2006/relationships/ctrlProp" Target="../ctrlProps/ctrlProp1217.xml"/><Relationship Id="rId92" Type="http://schemas.openxmlformats.org/officeDocument/2006/relationships/ctrlProp" Target="../ctrlProps/ctrlProp1238.xml"/><Relationship Id="rId162" Type="http://schemas.openxmlformats.org/officeDocument/2006/relationships/ctrlProp" Target="../ctrlProps/ctrlProp1308.xml"/><Relationship Id="rId183" Type="http://schemas.openxmlformats.org/officeDocument/2006/relationships/ctrlProp" Target="../ctrlProps/ctrlProp1329.xml"/><Relationship Id="rId2" Type="http://schemas.openxmlformats.org/officeDocument/2006/relationships/drawing" Target="../drawings/drawing17.xml"/><Relationship Id="rId29" Type="http://schemas.openxmlformats.org/officeDocument/2006/relationships/ctrlProp" Target="../ctrlProps/ctrlProp1175.xml"/><Relationship Id="rId24" Type="http://schemas.openxmlformats.org/officeDocument/2006/relationships/ctrlProp" Target="../ctrlProps/ctrlProp1170.xml"/><Relationship Id="rId40" Type="http://schemas.openxmlformats.org/officeDocument/2006/relationships/ctrlProp" Target="../ctrlProps/ctrlProp1186.xml"/><Relationship Id="rId45" Type="http://schemas.openxmlformats.org/officeDocument/2006/relationships/ctrlProp" Target="../ctrlProps/ctrlProp1191.xml"/><Relationship Id="rId66" Type="http://schemas.openxmlformats.org/officeDocument/2006/relationships/ctrlProp" Target="../ctrlProps/ctrlProp1212.xml"/><Relationship Id="rId87" Type="http://schemas.openxmlformats.org/officeDocument/2006/relationships/ctrlProp" Target="../ctrlProps/ctrlProp1233.xml"/><Relationship Id="rId110" Type="http://schemas.openxmlformats.org/officeDocument/2006/relationships/ctrlProp" Target="../ctrlProps/ctrlProp1256.xml"/><Relationship Id="rId115" Type="http://schemas.openxmlformats.org/officeDocument/2006/relationships/ctrlProp" Target="../ctrlProps/ctrlProp1261.xml"/><Relationship Id="rId131" Type="http://schemas.openxmlformats.org/officeDocument/2006/relationships/ctrlProp" Target="../ctrlProps/ctrlProp1277.xml"/><Relationship Id="rId136" Type="http://schemas.openxmlformats.org/officeDocument/2006/relationships/ctrlProp" Target="../ctrlProps/ctrlProp1282.xml"/><Relationship Id="rId157" Type="http://schemas.openxmlformats.org/officeDocument/2006/relationships/ctrlProp" Target="../ctrlProps/ctrlProp1303.xml"/><Relationship Id="rId178" Type="http://schemas.openxmlformats.org/officeDocument/2006/relationships/ctrlProp" Target="../ctrlProps/ctrlProp1324.xml"/><Relationship Id="rId61" Type="http://schemas.openxmlformats.org/officeDocument/2006/relationships/ctrlProp" Target="../ctrlProps/ctrlProp1207.xml"/><Relationship Id="rId82" Type="http://schemas.openxmlformats.org/officeDocument/2006/relationships/ctrlProp" Target="../ctrlProps/ctrlProp1228.xml"/><Relationship Id="rId152" Type="http://schemas.openxmlformats.org/officeDocument/2006/relationships/ctrlProp" Target="../ctrlProps/ctrlProp1298.xml"/><Relationship Id="rId173" Type="http://schemas.openxmlformats.org/officeDocument/2006/relationships/ctrlProp" Target="../ctrlProps/ctrlProp1319.xml"/><Relationship Id="rId19" Type="http://schemas.openxmlformats.org/officeDocument/2006/relationships/ctrlProp" Target="../ctrlProps/ctrlProp1165.xml"/><Relationship Id="rId14" Type="http://schemas.openxmlformats.org/officeDocument/2006/relationships/ctrlProp" Target="../ctrlProps/ctrlProp1160.xml"/><Relationship Id="rId30" Type="http://schemas.openxmlformats.org/officeDocument/2006/relationships/ctrlProp" Target="../ctrlProps/ctrlProp1176.xml"/><Relationship Id="rId35" Type="http://schemas.openxmlformats.org/officeDocument/2006/relationships/ctrlProp" Target="../ctrlProps/ctrlProp1181.xml"/><Relationship Id="rId56" Type="http://schemas.openxmlformats.org/officeDocument/2006/relationships/ctrlProp" Target="../ctrlProps/ctrlProp1202.xml"/><Relationship Id="rId77" Type="http://schemas.openxmlformats.org/officeDocument/2006/relationships/ctrlProp" Target="../ctrlProps/ctrlProp1223.xml"/><Relationship Id="rId100" Type="http://schemas.openxmlformats.org/officeDocument/2006/relationships/ctrlProp" Target="../ctrlProps/ctrlProp1246.xml"/><Relationship Id="rId105" Type="http://schemas.openxmlformats.org/officeDocument/2006/relationships/ctrlProp" Target="../ctrlProps/ctrlProp1251.xml"/><Relationship Id="rId126" Type="http://schemas.openxmlformats.org/officeDocument/2006/relationships/ctrlProp" Target="../ctrlProps/ctrlProp1272.xml"/><Relationship Id="rId147" Type="http://schemas.openxmlformats.org/officeDocument/2006/relationships/ctrlProp" Target="../ctrlProps/ctrlProp1293.xml"/><Relationship Id="rId168" Type="http://schemas.openxmlformats.org/officeDocument/2006/relationships/ctrlProp" Target="../ctrlProps/ctrlProp1314.xml"/><Relationship Id="rId8" Type="http://schemas.openxmlformats.org/officeDocument/2006/relationships/ctrlProp" Target="../ctrlProps/ctrlProp1154.xml"/><Relationship Id="rId51" Type="http://schemas.openxmlformats.org/officeDocument/2006/relationships/ctrlProp" Target="../ctrlProps/ctrlProp1197.xml"/><Relationship Id="rId72" Type="http://schemas.openxmlformats.org/officeDocument/2006/relationships/ctrlProp" Target="../ctrlProps/ctrlProp1218.xml"/><Relationship Id="rId93" Type="http://schemas.openxmlformats.org/officeDocument/2006/relationships/ctrlProp" Target="../ctrlProps/ctrlProp1239.xml"/><Relationship Id="rId98" Type="http://schemas.openxmlformats.org/officeDocument/2006/relationships/ctrlProp" Target="../ctrlProps/ctrlProp1244.xml"/><Relationship Id="rId121" Type="http://schemas.openxmlformats.org/officeDocument/2006/relationships/ctrlProp" Target="../ctrlProps/ctrlProp1267.xml"/><Relationship Id="rId142" Type="http://schemas.openxmlformats.org/officeDocument/2006/relationships/ctrlProp" Target="../ctrlProps/ctrlProp1288.xml"/><Relationship Id="rId163" Type="http://schemas.openxmlformats.org/officeDocument/2006/relationships/ctrlProp" Target="../ctrlProps/ctrlProp1309.xml"/><Relationship Id="rId184" Type="http://schemas.openxmlformats.org/officeDocument/2006/relationships/ctrlProp" Target="../ctrlProps/ctrlProp1330.xml"/><Relationship Id="rId189" Type="http://schemas.openxmlformats.org/officeDocument/2006/relationships/ctrlProp" Target="../ctrlProps/ctrlProp1335.xml"/><Relationship Id="rId3" Type="http://schemas.openxmlformats.org/officeDocument/2006/relationships/vmlDrawing" Target="../drawings/vmlDrawing17.vml"/><Relationship Id="rId25" Type="http://schemas.openxmlformats.org/officeDocument/2006/relationships/ctrlProp" Target="../ctrlProps/ctrlProp1171.xml"/><Relationship Id="rId46" Type="http://schemas.openxmlformats.org/officeDocument/2006/relationships/ctrlProp" Target="../ctrlProps/ctrlProp1192.xml"/><Relationship Id="rId67" Type="http://schemas.openxmlformats.org/officeDocument/2006/relationships/ctrlProp" Target="../ctrlProps/ctrlProp1213.xml"/><Relationship Id="rId116" Type="http://schemas.openxmlformats.org/officeDocument/2006/relationships/ctrlProp" Target="../ctrlProps/ctrlProp1262.xml"/><Relationship Id="rId137" Type="http://schemas.openxmlformats.org/officeDocument/2006/relationships/ctrlProp" Target="../ctrlProps/ctrlProp1283.xml"/><Relationship Id="rId158" Type="http://schemas.openxmlformats.org/officeDocument/2006/relationships/ctrlProp" Target="../ctrlProps/ctrlProp1304.xml"/><Relationship Id="rId20" Type="http://schemas.openxmlformats.org/officeDocument/2006/relationships/ctrlProp" Target="../ctrlProps/ctrlProp1166.xml"/><Relationship Id="rId41" Type="http://schemas.openxmlformats.org/officeDocument/2006/relationships/ctrlProp" Target="../ctrlProps/ctrlProp1187.xml"/><Relationship Id="rId62" Type="http://schemas.openxmlformats.org/officeDocument/2006/relationships/ctrlProp" Target="../ctrlProps/ctrlProp1208.xml"/><Relationship Id="rId83" Type="http://schemas.openxmlformats.org/officeDocument/2006/relationships/ctrlProp" Target="../ctrlProps/ctrlProp1229.xml"/><Relationship Id="rId88" Type="http://schemas.openxmlformats.org/officeDocument/2006/relationships/ctrlProp" Target="../ctrlProps/ctrlProp1234.xml"/><Relationship Id="rId111" Type="http://schemas.openxmlformats.org/officeDocument/2006/relationships/ctrlProp" Target="../ctrlProps/ctrlProp1257.xml"/><Relationship Id="rId132" Type="http://schemas.openxmlformats.org/officeDocument/2006/relationships/ctrlProp" Target="../ctrlProps/ctrlProp1278.xml"/><Relationship Id="rId153" Type="http://schemas.openxmlformats.org/officeDocument/2006/relationships/ctrlProp" Target="../ctrlProps/ctrlProp1299.xml"/><Relationship Id="rId174" Type="http://schemas.openxmlformats.org/officeDocument/2006/relationships/ctrlProp" Target="../ctrlProps/ctrlProp1320.xml"/><Relationship Id="rId179" Type="http://schemas.openxmlformats.org/officeDocument/2006/relationships/ctrlProp" Target="../ctrlProps/ctrlProp1325.xml"/><Relationship Id="rId190" Type="http://schemas.openxmlformats.org/officeDocument/2006/relationships/ctrlProp" Target="../ctrlProps/ctrlProp1336.xml"/><Relationship Id="rId15" Type="http://schemas.openxmlformats.org/officeDocument/2006/relationships/ctrlProp" Target="../ctrlProps/ctrlProp1161.xml"/><Relationship Id="rId36" Type="http://schemas.openxmlformats.org/officeDocument/2006/relationships/ctrlProp" Target="../ctrlProps/ctrlProp1182.xml"/><Relationship Id="rId57" Type="http://schemas.openxmlformats.org/officeDocument/2006/relationships/ctrlProp" Target="../ctrlProps/ctrlProp1203.xml"/><Relationship Id="rId106" Type="http://schemas.openxmlformats.org/officeDocument/2006/relationships/ctrlProp" Target="../ctrlProps/ctrlProp1252.xml"/><Relationship Id="rId127" Type="http://schemas.openxmlformats.org/officeDocument/2006/relationships/ctrlProp" Target="../ctrlProps/ctrlProp1273.xml"/><Relationship Id="rId10" Type="http://schemas.openxmlformats.org/officeDocument/2006/relationships/ctrlProp" Target="../ctrlProps/ctrlProp1156.xml"/><Relationship Id="rId31" Type="http://schemas.openxmlformats.org/officeDocument/2006/relationships/ctrlProp" Target="../ctrlProps/ctrlProp1177.xml"/><Relationship Id="rId52" Type="http://schemas.openxmlformats.org/officeDocument/2006/relationships/ctrlProp" Target="../ctrlProps/ctrlProp1198.xml"/><Relationship Id="rId73" Type="http://schemas.openxmlformats.org/officeDocument/2006/relationships/ctrlProp" Target="../ctrlProps/ctrlProp1219.xml"/><Relationship Id="rId78" Type="http://schemas.openxmlformats.org/officeDocument/2006/relationships/ctrlProp" Target="../ctrlProps/ctrlProp1224.xml"/><Relationship Id="rId94" Type="http://schemas.openxmlformats.org/officeDocument/2006/relationships/ctrlProp" Target="../ctrlProps/ctrlProp1240.xml"/><Relationship Id="rId99" Type="http://schemas.openxmlformats.org/officeDocument/2006/relationships/ctrlProp" Target="../ctrlProps/ctrlProp1245.xml"/><Relationship Id="rId101" Type="http://schemas.openxmlformats.org/officeDocument/2006/relationships/ctrlProp" Target="../ctrlProps/ctrlProp1247.xml"/><Relationship Id="rId122" Type="http://schemas.openxmlformats.org/officeDocument/2006/relationships/ctrlProp" Target="../ctrlProps/ctrlProp1268.xml"/><Relationship Id="rId143" Type="http://schemas.openxmlformats.org/officeDocument/2006/relationships/ctrlProp" Target="../ctrlProps/ctrlProp1289.xml"/><Relationship Id="rId148" Type="http://schemas.openxmlformats.org/officeDocument/2006/relationships/ctrlProp" Target="../ctrlProps/ctrlProp1294.xml"/><Relationship Id="rId164" Type="http://schemas.openxmlformats.org/officeDocument/2006/relationships/ctrlProp" Target="../ctrlProps/ctrlProp1310.xml"/><Relationship Id="rId169" Type="http://schemas.openxmlformats.org/officeDocument/2006/relationships/ctrlProp" Target="../ctrlProps/ctrlProp1315.xml"/><Relationship Id="rId185" Type="http://schemas.openxmlformats.org/officeDocument/2006/relationships/ctrlProp" Target="../ctrlProps/ctrlProp1331.xml"/><Relationship Id="rId4" Type="http://schemas.openxmlformats.org/officeDocument/2006/relationships/ctrlProp" Target="../ctrlProps/ctrlProp1150.xml"/><Relationship Id="rId9" Type="http://schemas.openxmlformats.org/officeDocument/2006/relationships/ctrlProp" Target="../ctrlProps/ctrlProp1155.xml"/><Relationship Id="rId180" Type="http://schemas.openxmlformats.org/officeDocument/2006/relationships/ctrlProp" Target="../ctrlProps/ctrlProp1326.xml"/><Relationship Id="rId26" Type="http://schemas.openxmlformats.org/officeDocument/2006/relationships/ctrlProp" Target="../ctrlProps/ctrlProp1172.xml"/><Relationship Id="rId47" Type="http://schemas.openxmlformats.org/officeDocument/2006/relationships/ctrlProp" Target="../ctrlProps/ctrlProp1193.xml"/><Relationship Id="rId68" Type="http://schemas.openxmlformats.org/officeDocument/2006/relationships/ctrlProp" Target="../ctrlProps/ctrlProp1214.xml"/><Relationship Id="rId89" Type="http://schemas.openxmlformats.org/officeDocument/2006/relationships/ctrlProp" Target="../ctrlProps/ctrlProp1235.xml"/><Relationship Id="rId112" Type="http://schemas.openxmlformats.org/officeDocument/2006/relationships/ctrlProp" Target="../ctrlProps/ctrlProp1258.xml"/><Relationship Id="rId133" Type="http://schemas.openxmlformats.org/officeDocument/2006/relationships/ctrlProp" Target="../ctrlProps/ctrlProp1279.xml"/><Relationship Id="rId154" Type="http://schemas.openxmlformats.org/officeDocument/2006/relationships/ctrlProp" Target="../ctrlProps/ctrlProp1300.xml"/><Relationship Id="rId175" Type="http://schemas.openxmlformats.org/officeDocument/2006/relationships/ctrlProp" Target="../ctrlProps/ctrlProp1321.xml"/><Relationship Id="rId16" Type="http://schemas.openxmlformats.org/officeDocument/2006/relationships/ctrlProp" Target="../ctrlProps/ctrlProp1162.xml"/><Relationship Id="rId37" Type="http://schemas.openxmlformats.org/officeDocument/2006/relationships/ctrlProp" Target="../ctrlProps/ctrlProp1183.xml"/><Relationship Id="rId58" Type="http://schemas.openxmlformats.org/officeDocument/2006/relationships/ctrlProp" Target="../ctrlProps/ctrlProp1204.xml"/><Relationship Id="rId79" Type="http://schemas.openxmlformats.org/officeDocument/2006/relationships/ctrlProp" Target="../ctrlProps/ctrlProp1225.xml"/><Relationship Id="rId102" Type="http://schemas.openxmlformats.org/officeDocument/2006/relationships/ctrlProp" Target="../ctrlProps/ctrlProp1248.xml"/><Relationship Id="rId123" Type="http://schemas.openxmlformats.org/officeDocument/2006/relationships/ctrlProp" Target="../ctrlProps/ctrlProp1269.xml"/><Relationship Id="rId144" Type="http://schemas.openxmlformats.org/officeDocument/2006/relationships/ctrlProp" Target="../ctrlProps/ctrlProp1290.xml"/><Relationship Id="rId90" Type="http://schemas.openxmlformats.org/officeDocument/2006/relationships/ctrlProp" Target="../ctrlProps/ctrlProp1236.xml"/><Relationship Id="rId165" Type="http://schemas.openxmlformats.org/officeDocument/2006/relationships/ctrlProp" Target="../ctrlProps/ctrlProp1311.xml"/><Relationship Id="rId186" Type="http://schemas.openxmlformats.org/officeDocument/2006/relationships/ctrlProp" Target="../ctrlProps/ctrlProp1332.xml"/><Relationship Id="rId27" Type="http://schemas.openxmlformats.org/officeDocument/2006/relationships/ctrlProp" Target="../ctrlProps/ctrlProp1173.xml"/><Relationship Id="rId48" Type="http://schemas.openxmlformats.org/officeDocument/2006/relationships/ctrlProp" Target="../ctrlProps/ctrlProp1194.xml"/><Relationship Id="rId69" Type="http://schemas.openxmlformats.org/officeDocument/2006/relationships/ctrlProp" Target="../ctrlProps/ctrlProp1215.xml"/><Relationship Id="rId113" Type="http://schemas.openxmlformats.org/officeDocument/2006/relationships/ctrlProp" Target="../ctrlProps/ctrlProp1259.xml"/><Relationship Id="rId134" Type="http://schemas.openxmlformats.org/officeDocument/2006/relationships/ctrlProp" Target="../ctrlProps/ctrlProp1280.xml"/><Relationship Id="rId80" Type="http://schemas.openxmlformats.org/officeDocument/2006/relationships/ctrlProp" Target="../ctrlProps/ctrlProp1226.xml"/><Relationship Id="rId155" Type="http://schemas.openxmlformats.org/officeDocument/2006/relationships/ctrlProp" Target="../ctrlProps/ctrlProp1301.xml"/><Relationship Id="rId176" Type="http://schemas.openxmlformats.org/officeDocument/2006/relationships/ctrlProp" Target="../ctrlProps/ctrlProp1322.xml"/><Relationship Id="rId17" Type="http://schemas.openxmlformats.org/officeDocument/2006/relationships/ctrlProp" Target="../ctrlProps/ctrlProp1163.xml"/><Relationship Id="rId38" Type="http://schemas.openxmlformats.org/officeDocument/2006/relationships/ctrlProp" Target="../ctrlProps/ctrlProp1184.xml"/><Relationship Id="rId59" Type="http://schemas.openxmlformats.org/officeDocument/2006/relationships/ctrlProp" Target="../ctrlProps/ctrlProp1205.xml"/><Relationship Id="rId103" Type="http://schemas.openxmlformats.org/officeDocument/2006/relationships/ctrlProp" Target="../ctrlProps/ctrlProp1249.xml"/><Relationship Id="rId124" Type="http://schemas.openxmlformats.org/officeDocument/2006/relationships/ctrlProp" Target="../ctrlProps/ctrlProp1270.xml"/><Relationship Id="rId70" Type="http://schemas.openxmlformats.org/officeDocument/2006/relationships/ctrlProp" Target="../ctrlProps/ctrlProp1216.xml"/><Relationship Id="rId91" Type="http://schemas.openxmlformats.org/officeDocument/2006/relationships/ctrlProp" Target="../ctrlProps/ctrlProp1237.xml"/><Relationship Id="rId145" Type="http://schemas.openxmlformats.org/officeDocument/2006/relationships/ctrlProp" Target="../ctrlProps/ctrlProp1291.xml"/><Relationship Id="rId166" Type="http://schemas.openxmlformats.org/officeDocument/2006/relationships/ctrlProp" Target="../ctrlProps/ctrlProp1312.xml"/><Relationship Id="rId187" Type="http://schemas.openxmlformats.org/officeDocument/2006/relationships/ctrlProp" Target="../ctrlProps/ctrlProp1333.xml"/><Relationship Id="rId1" Type="http://schemas.openxmlformats.org/officeDocument/2006/relationships/printerSettings" Target="../printerSettings/printerSettings18.bin"/><Relationship Id="rId28" Type="http://schemas.openxmlformats.org/officeDocument/2006/relationships/ctrlProp" Target="../ctrlProps/ctrlProp1174.xml"/><Relationship Id="rId49" Type="http://schemas.openxmlformats.org/officeDocument/2006/relationships/ctrlProp" Target="../ctrlProps/ctrlProp1195.xml"/><Relationship Id="rId114" Type="http://schemas.openxmlformats.org/officeDocument/2006/relationships/ctrlProp" Target="../ctrlProps/ctrlProp1260.xml"/><Relationship Id="rId60" Type="http://schemas.openxmlformats.org/officeDocument/2006/relationships/ctrlProp" Target="../ctrlProps/ctrlProp1206.xml"/><Relationship Id="rId81" Type="http://schemas.openxmlformats.org/officeDocument/2006/relationships/ctrlProp" Target="../ctrlProps/ctrlProp1227.xml"/><Relationship Id="rId135" Type="http://schemas.openxmlformats.org/officeDocument/2006/relationships/ctrlProp" Target="../ctrlProps/ctrlProp1281.xml"/><Relationship Id="rId156" Type="http://schemas.openxmlformats.org/officeDocument/2006/relationships/ctrlProp" Target="../ctrlProps/ctrlProp1302.xml"/><Relationship Id="rId177" Type="http://schemas.openxmlformats.org/officeDocument/2006/relationships/ctrlProp" Target="../ctrlProps/ctrlProp1323.xml"/></Relationships>
</file>

<file path=xl/worksheets/_rels/sheet19.xml.rels><?xml version="1.0" encoding="UTF-8" standalone="yes"?>
<Relationships xmlns="http://schemas.openxmlformats.org/package/2006/relationships"><Relationship Id="rId117" Type="http://schemas.openxmlformats.org/officeDocument/2006/relationships/ctrlProp" Target="../ctrlProps/ctrlProp1452.xml"/><Relationship Id="rId21" Type="http://schemas.openxmlformats.org/officeDocument/2006/relationships/ctrlProp" Target="../ctrlProps/ctrlProp1356.xml"/><Relationship Id="rId42" Type="http://schemas.openxmlformats.org/officeDocument/2006/relationships/ctrlProp" Target="../ctrlProps/ctrlProp1377.xml"/><Relationship Id="rId63" Type="http://schemas.openxmlformats.org/officeDocument/2006/relationships/ctrlProp" Target="../ctrlProps/ctrlProp1398.xml"/><Relationship Id="rId84" Type="http://schemas.openxmlformats.org/officeDocument/2006/relationships/ctrlProp" Target="../ctrlProps/ctrlProp1419.xml"/><Relationship Id="rId138" Type="http://schemas.openxmlformats.org/officeDocument/2006/relationships/ctrlProp" Target="../ctrlProps/ctrlProp1473.xml"/><Relationship Id="rId159" Type="http://schemas.openxmlformats.org/officeDocument/2006/relationships/ctrlProp" Target="../ctrlProps/ctrlProp1494.xml"/><Relationship Id="rId170" Type="http://schemas.openxmlformats.org/officeDocument/2006/relationships/ctrlProp" Target="../ctrlProps/ctrlProp1505.xml"/><Relationship Id="rId191" Type="http://schemas.openxmlformats.org/officeDocument/2006/relationships/ctrlProp" Target="../ctrlProps/ctrlProp1526.xml"/><Relationship Id="rId205" Type="http://schemas.openxmlformats.org/officeDocument/2006/relationships/ctrlProp" Target="../ctrlProps/ctrlProp1540.xml"/><Relationship Id="rId226" Type="http://schemas.openxmlformats.org/officeDocument/2006/relationships/ctrlProp" Target="../ctrlProps/ctrlProp1561.xml"/><Relationship Id="rId247" Type="http://schemas.openxmlformats.org/officeDocument/2006/relationships/ctrlProp" Target="../ctrlProps/ctrlProp1582.xml"/><Relationship Id="rId107" Type="http://schemas.openxmlformats.org/officeDocument/2006/relationships/ctrlProp" Target="../ctrlProps/ctrlProp1442.xml"/><Relationship Id="rId11" Type="http://schemas.openxmlformats.org/officeDocument/2006/relationships/ctrlProp" Target="../ctrlProps/ctrlProp1346.xml"/><Relationship Id="rId32" Type="http://schemas.openxmlformats.org/officeDocument/2006/relationships/ctrlProp" Target="../ctrlProps/ctrlProp1367.xml"/><Relationship Id="rId53" Type="http://schemas.openxmlformats.org/officeDocument/2006/relationships/ctrlProp" Target="../ctrlProps/ctrlProp1388.xml"/><Relationship Id="rId74" Type="http://schemas.openxmlformats.org/officeDocument/2006/relationships/ctrlProp" Target="../ctrlProps/ctrlProp1409.xml"/><Relationship Id="rId128" Type="http://schemas.openxmlformats.org/officeDocument/2006/relationships/ctrlProp" Target="../ctrlProps/ctrlProp1463.xml"/><Relationship Id="rId149" Type="http://schemas.openxmlformats.org/officeDocument/2006/relationships/ctrlProp" Target="../ctrlProps/ctrlProp1484.xml"/><Relationship Id="rId5" Type="http://schemas.openxmlformats.org/officeDocument/2006/relationships/ctrlProp" Target="../ctrlProps/ctrlProp1340.xml"/><Relationship Id="rId95" Type="http://schemas.openxmlformats.org/officeDocument/2006/relationships/ctrlProp" Target="../ctrlProps/ctrlProp1430.xml"/><Relationship Id="rId160" Type="http://schemas.openxmlformats.org/officeDocument/2006/relationships/ctrlProp" Target="../ctrlProps/ctrlProp1495.xml"/><Relationship Id="rId181" Type="http://schemas.openxmlformats.org/officeDocument/2006/relationships/ctrlProp" Target="../ctrlProps/ctrlProp1516.xml"/><Relationship Id="rId216" Type="http://schemas.openxmlformats.org/officeDocument/2006/relationships/ctrlProp" Target="../ctrlProps/ctrlProp1551.xml"/><Relationship Id="rId237" Type="http://schemas.openxmlformats.org/officeDocument/2006/relationships/ctrlProp" Target="../ctrlProps/ctrlProp1572.xml"/><Relationship Id="rId22" Type="http://schemas.openxmlformats.org/officeDocument/2006/relationships/ctrlProp" Target="../ctrlProps/ctrlProp1357.xml"/><Relationship Id="rId43" Type="http://schemas.openxmlformats.org/officeDocument/2006/relationships/ctrlProp" Target="../ctrlProps/ctrlProp1378.xml"/><Relationship Id="rId64" Type="http://schemas.openxmlformats.org/officeDocument/2006/relationships/ctrlProp" Target="../ctrlProps/ctrlProp1399.xml"/><Relationship Id="rId118" Type="http://schemas.openxmlformats.org/officeDocument/2006/relationships/ctrlProp" Target="../ctrlProps/ctrlProp1453.xml"/><Relationship Id="rId139" Type="http://schemas.openxmlformats.org/officeDocument/2006/relationships/ctrlProp" Target="../ctrlProps/ctrlProp1474.xml"/><Relationship Id="rId85" Type="http://schemas.openxmlformats.org/officeDocument/2006/relationships/ctrlProp" Target="../ctrlProps/ctrlProp1420.xml"/><Relationship Id="rId150" Type="http://schemas.openxmlformats.org/officeDocument/2006/relationships/ctrlProp" Target="../ctrlProps/ctrlProp1485.xml"/><Relationship Id="rId171" Type="http://schemas.openxmlformats.org/officeDocument/2006/relationships/ctrlProp" Target="../ctrlProps/ctrlProp1506.xml"/><Relationship Id="rId192" Type="http://schemas.openxmlformats.org/officeDocument/2006/relationships/ctrlProp" Target="../ctrlProps/ctrlProp1527.xml"/><Relationship Id="rId206" Type="http://schemas.openxmlformats.org/officeDocument/2006/relationships/ctrlProp" Target="../ctrlProps/ctrlProp1541.xml"/><Relationship Id="rId227" Type="http://schemas.openxmlformats.org/officeDocument/2006/relationships/ctrlProp" Target="../ctrlProps/ctrlProp1562.xml"/><Relationship Id="rId248" Type="http://schemas.openxmlformats.org/officeDocument/2006/relationships/ctrlProp" Target="../ctrlProps/ctrlProp1583.xml"/><Relationship Id="rId12" Type="http://schemas.openxmlformats.org/officeDocument/2006/relationships/ctrlProp" Target="../ctrlProps/ctrlProp1347.xml"/><Relationship Id="rId33" Type="http://schemas.openxmlformats.org/officeDocument/2006/relationships/ctrlProp" Target="../ctrlProps/ctrlProp1368.xml"/><Relationship Id="rId108" Type="http://schemas.openxmlformats.org/officeDocument/2006/relationships/ctrlProp" Target="../ctrlProps/ctrlProp1443.xml"/><Relationship Id="rId129" Type="http://schemas.openxmlformats.org/officeDocument/2006/relationships/ctrlProp" Target="../ctrlProps/ctrlProp1464.xml"/><Relationship Id="rId54" Type="http://schemas.openxmlformats.org/officeDocument/2006/relationships/ctrlProp" Target="../ctrlProps/ctrlProp1389.xml"/><Relationship Id="rId75" Type="http://schemas.openxmlformats.org/officeDocument/2006/relationships/ctrlProp" Target="../ctrlProps/ctrlProp1410.xml"/><Relationship Id="rId96" Type="http://schemas.openxmlformats.org/officeDocument/2006/relationships/ctrlProp" Target="../ctrlProps/ctrlProp1431.xml"/><Relationship Id="rId140" Type="http://schemas.openxmlformats.org/officeDocument/2006/relationships/ctrlProp" Target="../ctrlProps/ctrlProp1475.xml"/><Relationship Id="rId161" Type="http://schemas.openxmlformats.org/officeDocument/2006/relationships/ctrlProp" Target="../ctrlProps/ctrlProp1496.xml"/><Relationship Id="rId182" Type="http://schemas.openxmlformats.org/officeDocument/2006/relationships/ctrlProp" Target="../ctrlProps/ctrlProp1517.xml"/><Relationship Id="rId217" Type="http://schemas.openxmlformats.org/officeDocument/2006/relationships/ctrlProp" Target="../ctrlProps/ctrlProp1552.xml"/><Relationship Id="rId6" Type="http://schemas.openxmlformats.org/officeDocument/2006/relationships/ctrlProp" Target="../ctrlProps/ctrlProp1341.xml"/><Relationship Id="rId238" Type="http://schemas.openxmlformats.org/officeDocument/2006/relationships/ctrlProp" Target="../ctrlProps/ctrlProp1573.xml"/><Relationship Id="rId23" Type="http://schemas.openxmlformats.org/officeDocument/2006/relationships/ctrlProp" Target="../ctrlProps/ctrlProp1358.xml"/><Relationship Id="rId119" Type="http://schemas.openxmlformats.org/officeDocument/2006/relationships/ctrlProp" Target="../ctrlProps/ctrlProp1454.xml"/><Relationship Id="rId44" Type="http://schemas.openxmlformats.org/officeDocument/2006/relationships/ctrlProp" Target="../ctrlProps/ctrlProp1379.xml"/><Relationship Id="rId65" Type="http://schemas.openxmlformats.org/officeDocument/2006/relationships/ctrlProp" Target="../ctrlProps/ctrlProp1400.xml"/><Relationship Id="rId86" Type="http://schemas.openxmlformats.org/officeDocument/2006/relationships/ctrlProp" Target="../ctrlProps/ctrlProp1421.xml"/><Relationship Id="rId130" Type="http://schemas.openxmlformats.org/officeDocument/2006/relationships/ctrlProp" Target="../ctrlProps/ctrlProp1465.xml"/><Relationship Id="rId151" Type="http://schemas.openxmlformats.org/officeDocument/2006/relationships/ctrlProp" Target="../ctrlProps/ctrlProp1486.xml"/><Relationship Id="rId172" Type="http://schemas.openxmlformats.org/officeDocument/2006/relationships/ctrlProp" Target="../ctrlProps/ctrlProp1507.xml"/><Relationship Id="rId193" Type="http://schemas.openxmlformats.org/officeDocument/2006/relationships/ctrlProp" Target="../ctrlProps/ctrlProp1528.xml"/><Relationship Id="rId207" Type="http://schemas.openxmlformats.org/officeDocument/2006/relationships/ctrlProp" Target="../ctrlProps/ctrlProp1542.xml"/><Relationship Id="rId228" Type="http://schemas.openxmlformats.org/officeDocument/2006/relationships/ctrlProp" Target="../ctrlProps/ctrlProp1563.xml"/><Relationship Id="rId249" Type="http://schemas.openxmlformats.org/officeDocument/2006/relationships/ctrlProp" Target="../ctrlProps/ctrlProp1584.xml"/><Relationship Id="rId13" Type="http://schemas.openxmlformats.org/officeDocument/2006/relationships/ctrlProp" Target="../ctrlProps/ctrlProp1348.xml"/><Relationship Id="rId109" Type="http://schemas.openxmlformats.org/officeDocument/2006/relationships/ctrlProp" Target="../ctrlProps/ctrlProp1444.xml"/><Relationship Id="rId34" Type="http://schemas.openxmlformats.org/officeDocument/2006/relationships/ctrlProp" Target="../ctrlProps/ctrlProp1369.xml"/><Relationship Id="rId55" Type="http://schemas.openxmlformats.org/officeDocument/2006/relationships/ctrlProp" Target="../ctrlProps/ctrlProp1390.xml"/><Relationship Id="rId76" Type="http://schemas.openxmlformats.org/officeDocument/2006/relationships/ctrlProp" Target="../ctrlProps/ctrlProp1411.xml"/><Relationship Id="rId97" Type="http://schemas.openxmlformats.org/officeDocument/2006/relationships/ctrlProp" Target="../ctrlProps/ctrlProp1432.xml"/><Relationship Id="rId120" Type="http://schemas.openxmlformats.org/officeDocument/2006/relationships/ctrlProp" Target="../ctrlProps/ctrlProp1455.xml"/><Relationship Id="rId141" Type="http://schemas.openxmlformats.org/officeDocument/2006/relationships/ctrlProp" Target="../ctrlProps/ctrlProp1476.xml"/><Relationship Id="rId7" Type="http://schemas.openxmlformats.org/officeDocument/2006/relationships/ctrlProp" Target="../ctrlProps/ctrlProp1342.xml"/><Relationship Id="rId162" Type="http://schemas.openxmlformats.org/officeDocument/2006/relationships/ctrlProp" Target="../ctrlProps/ctrlProp1497.xml"/><Relationship Id="rId183" Type="http://schemas.openxmlformats.org/officeDocument/2006/relationships/ctrlProp" Target="../ctrlProps/ctrlProp1518.xml"/><Relationship Id="rId218" Type="http://schemas.openxmlformats.org/officeDocument/2006/relationships/ctrlProp" Target="../ctrlProps/ctrlProp1553.xml"/><Relationship Id="rId239" Type="http://schemas.openxmlformats.org/officeDocument/2006/relationships/ctrlProp" Target="../ctrlProps/ctrlProp1574.xml"/><Relationship Id="rId24" Type="http://schemas.openxmlformats.org/officeDocument/2006/relationships/ctrlProp" Target="../ctrlProps/ctrlProp1359.xml"/><Relationship Id="rId45" Type="http://schemas.openxmlformats.org/officeDocument/2006/relationships/ctrlProp" Target="../ctrlProps/ctrlProp1380.xml"/><Relationship Id="rId66" Type="http://schemas.openxmlformats.org/officeDocument/2006/relationships/ctrlProp" Target="../ctrlProps/ctrlProp1401.xml"/><Relationship Id="rId87" Type="http://schemas.openxmlformats.org/officeDocument/2006/relationships/ctrlProp" Target="../ctrlProps/ctrlProp1422.xml"/><Relationship Id="rId110" Type="http://schemas.openxmlformats.org/officeDocument/2006/relationships/ctrlProp" Target="../ctrlProps/ctrlProp1445.xml"/><Relationship Id="rId131" Type="http://schemas.openxmlformats.org/officeDocument/2006/relationships/ctrlProp" Target="../ctrlProps/ctrlProp1466.xml"/><Relationship Id="rId152" Type="http://schemas.openxmlformats.org/officeDocument/2006/relationships/ctrlProp" Target="../ctrlProps/ctrlProp1487.xml"/><Relationship Id="rId173" Type="http://schemas.openxmlformats.org/officeDocument/2006/relationships/ctrlProp" Target="../ctrlProps/ctrlProp1508.xml"/><Relationship Id="rId194" Type="http://schemas.openxmlformats.org/officeDocument/2006/relationships/ctrlProp" Target="../ctrlProps/ctrlProp1529.xml"/><Relationship Id="rId208" Type="http://schemas.openxmlformats.org/officeDocument/2006/relationships/ctrlProp" Target="../ctrlProps/ctrlProp1543.xml"/><Relationship Id="rId229" Type="http://schemas.openxmlformats.org/officeDocument/2006/relationships/ctrlProp" Target="../ctrlProps/ctrlProp1564.xml"/><Relationship Id="rId240" Type="http://schemas.openxmlformats.org/officeDocument/2006/relationships/ctrlProp" Target="../ctrlProps/ctrlProp1575.xml"/><Relationship Id="rId14" Type="http://schemas.openxmlformats.org/officeDocument/2006/relationships/ctrlProp" Target="../ctrlProps/ctrlProp1349.xml"/><Relationship Id="rId35" Type="http://schemas.openxmlformats.org/officeDocument/2006/relationships/ctrlProp" Target="../ctrlProps/ctrlProp1370.xml"/><Relationship Id="rId56" Type="http://schemas.openxmlformats.org/officeDocument/2006/relationships/ctrlProp" Target="../ctrlProps/ctrlProp1391.xml"/><Relationship Id="rId77" Type="http://schemas.openxmlformats.org/officeDocument/2006/relationships/ctrlProp" Target="../ctrlProps/ctrlProp1412.xml"/><Relationship Id="rId100" Type="http://schemas.openxmlformats.org/officeDocument/2006/relationships/ctrlProp" Target="../ctrlProps/ctrlProp1435.xml"/><Relationship Id="rId8" Type="http://schemas.openxmlformats.org/officeDocument/2006/relationships/ctrlProp" Target="../ctrlProps/ctrlProp1343.xml"/><Relationship Id="rId98" Type="http://schemas.openxmlformats.org/officeDocument/2006/relationships/ctrlProp" Target="../ctrlProps/ctrlProp1433.xml"/><Relationship Id="rId121" Type="http://schemas.openxmlformats.org/officeDocument/2006/relationships/ctrlProp" Target="../ctrlProps/ctrlProp1456.xml"/><Relationship Id="rId142" Type="http://schemas.openxmlformats.org/officeDocument/2006/relationships/ctrlProp" Target="../ctrlProps/ctrlProp1477.xml"/><Relationship Id="rId163" Type="http://schemas.openxmlformats.org/officeDocument/2006/relationships/ctrlProp" Target="../ctrlProps/ctrlProp1498.xml"/><Relationship Id="rId184" Type="http://schemas.openxmlformats.org/officeDocument/2006/relationships/ctrlProp" Target="../ctrlProps/ctrlProp1519.xml"/><Relationship Id="rId219" Type="http://schemas.openxmlformats.org/officeDocument/2006/relationships/ctrlProp" Target="../ctrlProps/ctrlProp1554.xml"/><Relationship Id="rId230" Type="http://schemas.openxmlformats.org/officeDocument/2006/relationships/ctrlProp" Target="../ctrlProps/ctrlProp1565.xml"/><Relationship Id="rId25" Type="http://schemas.openxmlformats.org/officeDocument/2006/relationships/ctrlProp" Target="../ctrlProps/ctrlProp1360.xml"/><Relationship Id="rId46" Type="http://schemas.openxmlformats.org/officeDocument/2006/relationships/ctrlProp" Target="../ctrlProps/ctrlProp1381.xml"/><Relationship Id="rId67" Type="http://schemas.openxmlformats.org/officeDocument/2006/relationships/ctrlProp" Target="../ctrlProps/ctrlProp1402.xml"/><Relationship Id="rId88" Type="http://schemas.openxmlformats.org/officeDocument/2006/relationships/ctrlProp" Target="../ctrlProps/ctrlProp1423.xml"/><Relationship Id="rId111" Type="http://schemas.openxmlformats.org/officeDocument/2006/relationships/ctrlProp" Target="../ctrlProps/ctrlProp1446.xml"/><Relationship Id="rId132" Type="http://schemas.openxmlformats.org/officeDocument/2006/relationships/ctrlProp" Target="../ctrlProps/ctrlProp1467.xml"/><Relationship Id="rId153" Type="http://schemas.openxmlformats.org/officeDocument/2006/relationships/ctrlProp" Target="../ctrlProps/ctrlProp1488.xml"/><Relationship Id="rId174" Type="http://schemas.openxmlformats.org/officeDocument/2006/relationships/ctrlProp" Target="../ctrlProps/ctrlProp1509.xml"/><Relationship Id="rId195" Type="http://schemas.openxmlformats.org/officeDocument/2006/relationships/ctrlProp" Target="../ctrlProps/ctrlProp1530.xml"/><Relationship Id="rId209" Type="http://schemas.openxmlformats.org/officeDocument/2006/relationships/ctrlProp" Target="../ctrlProps/ctrlProp1544.xml"/><Relationship Id="rId220" Type="http://schemas.openxmlformats.org/officeDocument/2006/relationships/ctrlProp" Target="../ctrlProps/ctrlProp1555.xml"/><Relationship Id="rId241" Type="http://schemas.openxmlformats.org/officeDocument/2006/relationships/ctrlProp" Target="../ctrlProps/ctrlProp1576.xml"/><Relationship Id="rId15" Type="http://schemas.openxmlformats.org/officeDocument/2006/relationships/ctrlProp" Target="../ctrlProps/ctrlProp1350.xml"/><Relationship Id="rId36" Type="http://schemas.openxmlformats.org/officeDocument/2006/relationships/ctrlProp" Target="../ctrlProps/ctrlProp1371.xml"/><Relationship Id="rId57" Type="http://schemas.openxmlformats.org/officeDocument/2006/relationships/ctrlProp" Target="../ctrlProps/ctrlProp1392.xml"/><Relationship Id="rId78" Type="http://schemas.openxmlformats.org/officeDocument/2006/relationships/ctrlProp" Target="../ctrlProps/ctrlProp1413.xml"/><Relationship Id="rId99" Type="http://schemas.openxmlformats.org/officeDocument/2006/relationships/ctrlProp" Target="../ctrlProps/ctrlProp1434.xml"/><Relationship Id="rId101" Type="http://schemas.openxmlformats.org/officeDocument/2006/relationships/ctrlProp" Target="../ctrlProps/ctrlProp1436.xml"/><Relationship Id="rId122" Type="http://schemas.openxmlformats.org/officeDocument/2006/relationships/ctrlProp" Target="../ctrlProps/ctrlProp1457.xml"/><Relationship Id="rId143" Type="http://schemas.openxmlformats.org/officeDocument/2006/relationships/ctrlProp" Target="../ctrlProps/ctrlProp1478.xml"/><Relationship Id="rId164" Type="http://schemas.openxmlformats.org/officeDocument/2006/relationships/ctrlProp" Target="../ctrlProps/ctrlProp1499.xml"/><Relationship Id="rId185" Type="http://schemas.openxmlformats.org/officeDocument/2006/relationships/ctrlProp" Target="../ctrlProps/ctrlProp1520.xml"/><Relationship Id="rId4" Type="http://schemas.openxmlformats.org/officeDocument/2006/relationships/ctrlProp" Target="../ctrlProps/ctrlProp1339.xml"/><Relationship Id="rId9" Type="http://schemas.openxmlformats.org/officeDocument/2006/relationships/ctrlProp" Target="../ctrlProps/ctrlProp1344.xml"/><Relationship Id="rId180" Type="http://schemas.openxmlformats.org/officeDocument/2006/relationships/ctrlProp" Target="../ctrlProps/ctrlProp1515.xml"/><Relationship Id="rId210" Type="http://schemas.openxmlformats.org/officeDocument/2006/relationships/ctrlProp" Target="../ctrlProps/ctrlProp1545.xml"/><Relationship Id="rId215" Type="http://schemas.openxmlformats.org/officeDocument/2006/relationships/ctrlProp" Target="../ctrlProps/ctrlProp1550.xml"/><Relationship Id="rId236" Type="http://schemas.openxmlformats.org/officeDocument/2006/relationships/ctrlProp" Target="../ctrlProps/ctrlProp1571.xml"/><Relationship Id="rId26" Type="http://schemas.openxmlformats.org/officeDocument/2006/relationships/ctrlProp" Target="../ctrlProps/ctrlProp1361.xml"/><Relationship Id="rId231" Type="http://schemas.openxmlformats.org/officeDocument/2006/relationships/ctrlProp" Target="../ctrlProps/ctrlProp1566.xml"/><Relationship Id="rId47" Type="http://schemas.openxmlformats.org/officeDocument/2006/relationships/ctrlProp" Target="../ctrlProps/ctrlProp1382.xml"/><Relationship Id="rId68" Type="http://schemas.openxmlformats.org/officeDocument/2006/relationships/ctrlProp" Target="../ctrlProps/ctrlProp1403.xml"/><Relationship Id="rId89" Type="http://schemas.openxmlformats.org/officeDocument/2006/relationships/ctrlProp" Target="../ctrlProps/ctrlProp1424.xml"/><Relationship Id="rId112" Type="http://schemas.openxmlformats.org/officeDocument/2006/relationships/ctrlProp" Target="../ctrlProps/ctrlProp1447.xml"/><Relationship Id="rId133" Type="http://schemas.openxmlformats.org/officeDocument/2006/relationships/ctrlProp" Target="../ctrlProps/ctrlProp1468.xml"/><Relationship Id="rId154" Type="http://schemas.openxmlformats.org/officeDocument/2006/relationships/ctrlProp" Target="../ctrlProps/ctrlProp1489.xml"/><Relationship Id="rId175" Type="http://schemas.openxmlformats.org/officeDocument/2006/relationships/ctrlProp" Target="../ctrlProps/ctrlProp1510.xml"/><Relationship Id="rId196" Type="http://schemas.openxmlformats.org/officeDocument/2006/relationships/ctrlProp" Target="../ctrlProps/ctrlProp1531.xml"/><Relationship Id="rId200" Type="http://schemas.openxmlformats.org/officeDocument/2006/relationships/ctrlProp" Target="../ctrlProps/ctrlProp1535.xml"/><Relationship Id="rId16" Type="http://schemas.openxmlformats.org/officeDocument/2006/relationships/ctrlProp" Target="../ctrlProps/ctrlProp1351.xml"/><Relationship Id="rId221" Type="http://schemas.openxmlformats.org/officeDocument/2006/relationships/ctrlProp" Target="../ctrlProps/ctrlProp1556.xml"/><Relationship Id="rId242" Type="http://schemas.openxmlformats.org/officeDocument/2006/relationships/ctrlProp" Target="../ctrlProps/ctrlProp1577.xml"/><Relationship Id="rId37" Type="http://schemas.openxmlformats.org/officeDocument/2006/relationships/ctrlProp" Target="../ctrlProps/ctrlProp1372.xml"/><Relationship Id="rId58" Type="http://schemas.openxmlformats.org/officeDocument/2006/relationships/ctrlProp" Target="../ctrlProps/ctrlProp1393.xml"/><Relationship Id="rId79" Type="http://schemas.openxmlformats.org/officeDocument/2006/relationships/ctrlProp" Target="../ctrlProps/ctrlProp1414.xml"/><Relationship Id="rId102" Type="http://schemas.openxmlformats.org/officeDocument/2006/relationships/ctrlProp" Target="../ctrlProps/ctrlProp1437.xml"/><Relationship Id="rId123" Type="http://schemas.openxmlformats.org/officeDocument/2006/relationships/ctrlProp" Target="../ctrlProps/ctrlProp1458.xml"/><Relationship Id="rId144" Type="http://schemas.openxmlformats.org/officeDocument/2006/relationships/ctrlProp" Target="../ctrlProps/ctrlProp1479.xml"/><Relationship Id="rId90" Type="http://schemas.openxmlformats.org/officeDocument/2006/relationships/ctrlProp" Target="../ctrlProps/ctrlProp1425.xml"/><Relationship Id="rId165" Type="http://schemas.openxmlformats.org/officeDocument/2006/relationships/ctrlProp" Target="../ctrlProps/ctrlProp1500.xml"/><Relationship Id="rId186" Type="http://schemas.openxmlformats.org/officeDocument/2006/relationships/ctrlProp" Target="../ctrlProps/ctrlProp1521.xml"/><Relationship Id="rId211" Type="http://schemas.openxmlformats.org/officeDocument/2006/relationships/ctrlProp" Target="../ctrlProps/ctrlProp1546.xml"/><Relationship Id="rId232" Type="http://schemas.openxmlformats.org/officeDocument/2006/relationships/ctrlProp" Target="../ctrlProps/ctrlProp1567.xml"/><Relationship Id="rId27" Type="http://schemas.openxmlformats.org/officeDocument/2006/relationships/ctrlProp" Target="../ctrlProps/ctrlProp1362.xml"/><Relationship Id="rId48" Type="http://schemas.openxmlformats.org/officeDocument/2006/relationships/ctrlProp" Target="../ctrlProps/ctrlProp1383.xml"/><Relationship Id="rId69" Type="http://schemas.openxmlformats.org/officeDocument/2006/relationships/ctrlProp" Target="../ctrlProps/ctrlProp1404.xml"/><Relationship Id="rId113" Type="http://schemas.openxmlformats.org/officeDocument/2006/relationships/ctrlProp" Target="../ctrlProps/ctrlProp1448.xml"/><Relationship Id="rId134" Type="http://schemas.openxmlformats.org/officeDocument/2006/relationships/ctrlProp" Target="../ctrlProps/ctrlProp1469.xml"/><Relationship Id="rId80" Type="http://schemas.openxmlformats.org/officeDocument/2006/relationships/ctrlProp" Target="../ctrlProps/ctrlProp1415.xml"/><Relationship Id="rId155" Type="http://schemas.openxmlformats.org/officeDocument/2006/relationships/ctrlProp" Target="../ctrlProps/ctrlProp1490.xml"/><Relationship Id="rId176" Type="http://schemas.openxmlformats.org/officeDocument/2006/relationships/ctrlProp" Target="../ctrlProps/ctrlProp1511.xml"/><Relationship Id="rId197" Type="http://schemas.openxmlformats.org/officeDocument/2006/relationships/ctrlProp" Target="../ctrlProps/ctrlProp1532.xml"/><Relationship Id="rId201" Type="http://schemas.openxmlformats.org/officeDocument/2006/relationships/ctrlProp" Target="../ctrlProps/ctrlProp1536.xml"/><Relationship Id="rId222" Type="http://schemas.openxmlformats.org/officeDocument/2006/relationships/ctrlProp" Target="../ctrlProps/ctrlProp1557.xml"/><Relationship Id="rId243" Type="http://schemas.openxmlformats.org/officeDocument/2006/relationships/ctrlProp" Target="../ctrlProps/ctrlProp1578.xml"/><Relationship Id="rId17" Type="http://schemas.openxmlformats.org/officeDocument/2006/relationships/ctrlProp" Target="../ctrlProps/ctrlProp1352.xml"/><Relationship Id="rId38" Type="http://schemas.openxmlformats.org/officeDocument/2006/relationships/ctrlProp" Target="../ctrlProps/ctrlProp1373.xml"/><Relationship Id="rId59" Type="http://schemas.openxmlformats.org/officeDocument/2006/relationships/ctrlProp" Target="../ctrlProps/ctrlProp1394.xml"/><Relationship Id="rId103" Type="http://schemas.openxmlformats.org/officeDocument/2006/relationships/ctrlProp" Target="../ctrlProps/ctrlProp1438.xml"/><Relationship Id="rId124" Type="http://schemas.openxmlformats.org/officeDocument/2006/relationships/ctrlProp" Target="../ctrlProps/ctrlProp1459.xml"/><Relationship Id="rId70" Type="http://schemas.openxmlformats.org/officeDocument/2006/relationships/ctrlProp" Target="../ctrlProps/ctrlProp1405.xml"/><Relationship Id="rId91" Type="http://schemas.openxmlformats.org/officeDocument/2006/relationships/ctrlProp" Target="../ctrlProps/ctrlProp1426.xml"/><Relationship Id="rId145" Type="http://schemas.openxmlformats.org/officeDocument/2006/relationships/ctrlProp" Target="../ctrlProps/ctrlProp1480.xml"/><Relationship Id="rId166" Type="http://schemas.openxmlformats.org/officeDocument/2006/relationships/ctrlProp" Target="../ctrlProps/ctrlProp1501.xml"/><Relationship Id="rId187" Type="http://schemas.openxmlformats.org/officeDocument/2006/relationships/ctrlProp" Target="../ctrlProps/ctrlProp1522.xml"/><Relationship Id="rId1" Type="http://schemas.openxmlformats.org/officeDocument/2006/relationships/printerSettings" Target="../printerSettings/printerSettings19.bin"/><Relationship Id="rId212" Type="http://schemas.openxmlformats.org/officeDocument/2006/relationships/ctrlProp" Target="../ctrlProps/ctrlProp1547.xml"/><Relationship Id="rId233" Type="http://schemas.openxmlformats.org/officeDocument/2006/relationships/ctrlProp" Target="../ctrlProps/ctrlProp1568.xml"/><Relationship Id="rId28" Type="http://schemas.openxmlformats.org/officeDocument/2006/relationships/ctrlProp" Target="../ctrlProps/ctrlProp1363.xml"/><Relationship Id="rId49" Type="http://schemas.openxmlformats.org/officeDocument/2006/relationships/ctrlProp" Target="../ctrlProps/ctrlProp1384.xml"/><Relationship Id="rId114" Type="http://schemas.openxmlformats.org/officeDocument/2006/relationships/ctrlProp" Target="../ctrlProps/ctrlProp1449.xml"/><Relationship Id="rId60" Type="http://schemas.openxmlformats.org/officeDocument/2006/relationships/ctrlProp" Target="../ctrlProps/ctrlProp1395.xml"/><Relationship Id="rId81" Type="http://schemas.openxmlformats.org/officeDocument/2006/relationships/ctrlProp" Target="../ctrlProps/ctrlProp1416.xml"/><Relationship Id="rId135" Type="http://schemas.openxmlformats.org/officeDocument/2006/relationships/ctrlProp" Target="../ctrlProps/ctrlProp1470.xml"/><Relationship Id="rId156" Type="http://schemas.openxmlformats.org/officeDocument/2006/relationships/ctrlProp" Target="../ctrlProps/ctrlProp1491.xml"/><Relationship Id="rId177" Type="http://schemas.openxmlformats.org/officeDocument/2006/relationships/ctrlProp" Target="../ctrlProps/ctrlProp1512.xml"/><Relationship Id="rId198" Type="http://schemas.openxmlformats.org/officeDocument/2006/relationships/ctrlProp" Target="../ctrlProps/ctrlProp1533.xml"/><Relationship Id="rId202" Type="http://schemas.openxmlformats.org/officeDocument/2006/relationships/ctrlProp" Target="../ctrlProps/ctrlProp1537.xml"/><Relationship Id="rId223" Type="http://schemas.openxmlformats.org/officeDocument/2006/relationships/ctrlProp" Target="../ctrlProps/ctrlProp1558.xml"/><Relationship Id="rId244" Type="http://schemas.openxmlformats.org/officeDocument/2006/relationships/ctrlProp" Target="../ctrlProps/ctrlProp1579.xml"/><Relationship Id="rId18" Type="http://schemas.openxmlformats.org/officeDocument/2006/relationships/ctrlProp" Target="../ctrlProps/ctrlProp1353.xml"/><Relationship Id="rId39" Type="http://schemas.openxmlformats.org/officeDocument/2006/relationships/ctrlProp" Target="../ctrlProps/ctrlProp1374.xml"/><Relationship Id="rId50" Type="http://schemas.openxmlformats.org/officeDocument/2006/relationships/ctrlProp" Target="../ctrlProps/ctrlProp1385.xml"/><Relationship Id="rId104" Type="http://schemas.openxmlformats.org/officeDocument/2006/relationships/ctrlProp" Target="../ctrlProps/ctrlProp1439.xml"/><Relationship Id="rId125" Type="http://schemas.openxmlformats.org/officeDocument/2006/relationships/ctrlProp" Target="../ctrlProps/ctrlProp1460.xml"/><Relationship Id="rId146" Type="http://schemas.openxmlformats.org/officeDocument/2006/relationships/ctrlProp" Target="../ctrlProps/ctrlProp1481.xml"/><Relationship Id="rId167" Type="http://schemas.openxmlformats.org/officeDocument/2006/relationships/ctrlProp" Target="../ctrlProps/ctrlProp1502.xml"/><Relationship Id="rId188" Type="http://schemas.openxmlformats.org/officeDocument/2006/relationships/ctrlProp" Target="../ctrlProps/ctrlProp1523.xml"/><Relationship Id="rId71" Type="http://schemas.openxmlformats.org/officeDocument/2006/relationships/ctrlProp" Target="../ctrlProps/ctrlProp1406.xml"/><Relationship Id="rId92" Type="http://schemas.openxmlformats.org/officeDocument/2006/relationships/ctrlProp" Target="../ctrlProps/ctrlProp1427.xml"/><Relationship Id="rId213" Type="http://schemas.openxmlformats.org/officeDocument/2006/relationships/ctrlProp" Target="../ctrlProps/ctrlProp1548.xml"/><Relationship Id="rId234" Type="http://schemas.openxmlformats.org/officeDocument/2006/relationships/ctrlProp" Target="../ctrlProps/ctrlProp1569.xml"/><Relationship Id="rId2" Type="http://schemas.openxmlformats.org/officeDocument/2006/relationships/drawing" Target="../drawings/drawing18.xml"/><Relationship Id="rId29" Type="http://schemas.openxmlformats.org/officeDocument/2006/relationships/ctrlProp" Target="../ctrlProps/ctrlProp1364.xml"/><Relationship Id="rId40" Type="http://schemas.openxmlformats.org/officeDocument/2006/relationships/ctrlProp" Target="../ctrlProps/ctrlProp1375.xml"/><Relationship Id="rId115" Type="http://schemas.openxmlformats.org/officeDocument/2006/relationships/ctrlProp" Target="../ctrlProps/ctrlProp1450.xml"/><Relationship Id="rId136" Type="http://schemas.openxmlformats.org/officeDocument/2006/relationships/ctrlProp" Target="../ctrlProps/ctrlProp1471.xml"/><Relationship Id="rId157" Type="http://schemas.openxmlformats.org/officeDocument/2006/relationships/ctrlProp" Target="../ctrlProps/ctrlProp1492.xml"/><Relationship Id="rId178" Type="http://schemas.openxmlformats.org/officeDocument/2006/relationships/ctrlProp" Target="../ctrlProps/ctrlProp1513.xml"/><Relationship Id="rId61" Type="http://schemas.openxmlformats.org/officeDocument/2006/relationships/ctrlProp" Target="../ctrlProps/ctrlProp1396.xml"/><Relationship Id="rId82" Type="http://schemas.openxmlformats.org/officeDocument/2006/relationships/ctrlProp" Target="../ctrlProps/ctrlProp1417.xml"/><Relationship Id="rId199" Type="http://schemas.openxmlformats.org/officeDocument/2006/relationships/ctrlProp" Target="../ctrlProps/ctrlProp1534.xml"/><Relationship Id="rId203" Type="http://schemas.openxmlformats.org/officeDocument/2006/relationships/ctrlProp" Target="../ctrlProps/ctrlProp1538.xml"/><Relationship Id="rId19" Type="http://schemas.openxmlformats.org/officeDocument/2006/relationships/ctrlProp" Target="../ctrlProps/ctrlProp1354.xml"/><Relationship Id="rId224" Type="http://schemas.openxmlformats.org/officeDocument/2006/relationships/ctrlProp" Target="../ctrlProps/ctrlProp1559.xml"/><Relationship Id="rId245" Type="http://schemas.openxmlformats.org/officeDocument/2006/relationships/ctrlProp" Target="../ctrlProps/ctrlProp1580.xml"/><Relationship Id="rId30" Type="http://schemas.openxmlformats.org/officeDocument/2006/relationships/ctrlProp" Target="../ctrlProps/ctrlProp1365.xml"/><Relationship Id="rId105" Type="http://schemas.openxmlformats.org/officeDocument/2006/relationships/ctrlProp" Target="../ctrlProps/ctrlProp1440.xml"/><Relationship Id="rId126" Type="http://schemas.openxmlformats.org/officeDocument/2006/relationships/ctrlProp" Target="../ctrlProps/ctrlProp1461.xml"/><Relationship Id="rId147" Type="http://schemas.openxmlformats.org/officeDocument/2006/relationships/ctrlProp" Target="../ctrlProps/ctrlProp1482.xml"/><Relationship Id="rId168" Type="http://schemas.openxmlformats.org/officeDocument/2006/relationships/ctrlProp" Target="../ctrlProps/ctrlProp1503.xml"/><Relationship Id="rId51" Type="http://schemas.openxmlformats.org/officeDocument/2006/relationships/ctrlProp" Target="../ctrlProps/ctrlProp1386.xml"/><Relationship Id="rId72" Type="http://schemas.openxmlformats.org/officeDocument/2006/relationships/ctrlProp" Target="../ctrlProps/ctrlProp1407.xml"/><Relationship Id="rId93" Type="http://schemas.openxmlformats.org/officeDocument/2006/relationships/ctrlProp" Target="../ctrlProps/ctrlProp1428.xml"/><Relationship Id="rId189" Type="http://schemas.openxmlformats.org/officeDocument/2006/relationships/ctrlProp" Target="../ctrlProps/ctrlProp1524.xml"/><Relationship Id="rId3" Type="http://schemas.openxmlformats.org/officeDocument/2006/relationships/vmlDrawing" Target="../drawings/vmlDrawing18.vml"/><Relationship Id="rId214" Type="http://schemas.openxmlformats.org/officeDocument/2006/relationships/ctrlProp" Target="../ctrlProps/ctrlProp1549.xml"/><Relationship Id="rId235" Type="http://schemas.openxmlformats.org/officeDocument/2006/relationships/ctrlProp" Target="../ctrlProps/ctrlProp1570.xml"/><Relationship Id="rId116" Type="http://schemas.openxmlformats.org/officeDocument/2006/relationships/ctrlProp" Target="../ctrlProps/ctrlProp1451.xml"/><Relationship Id="rId137" Type="http://schemas.openxmlformats.org/officeDocument/2006/relationships/ctrlProp" Target="../ctrlProps/ctrlProp1472.xml"/><Relationship Id="rId158" Type="http://schemas.openxmlformats.org/officeDocument/2006/relationships/ctrlProp" Target="../ctrlProps/ctrlProp1493.xml"/><Relationship Id="rId20" Type="http://schemas.openxmlformats.org/officeDocument/2006/relationships/ctrlProp" Target="../ctrlProps/ctrlProp1355.xml"/><Relationship Id="rId41" Type="http://schemas.openxmlformats.org/officeDocument/2006/relationships/ctrlProp" Target="../ctrlProps/ctrlProp1376.xml"/><Relationship Id="rId62" Type="http://schemas.openxmlformats.org/officeDocument/2006/relationships/ctrlProp" Target="../ctrlProps/ctrlProp1397.xml"/><Relationship Id="rId83" Type="http://schemas.openxmlformats.org/officeDocument/2006/relationships/ctrlProp" Target="../ctrlProps/ctrlProp1418.xml"/><Relationship Id="rId179" Type="http://schemas.openxmlformats.org/officeDocument/2006/relationships/ctrlProp" Target="../ctrlProps/ctrlProp1514.xml"/><Relationship Id="rId190" Type="http://schemas.openxmlformats.org/officeDocument/2006/relationships/ctrlProp" Target="../ctrlProps/ctrlProp1525.xml"/><Relationship Id="rId204" Type="http://schemas.openxmlformats.org/officeDocument/2006/relationships/ctrlProp" Target="../ctrlProps/ctrlProp1539.xml"/><Relationship Id="rId225" Type="http://schemas.openxmlformats.org/officeDocument/2006/relationships/ctrlProp" Target="../ctrlProps/ctrlProp1560.xml"/><Relationship Id="rId246" Type="http://schemas.openxmlformats.org/officeDocument/2006/relationships/ctrlProp" Target="../ctrlProps/ctrlProp1581.xml"/><Relationship Id="rId106" Type="http://schemas.openxmlformats.org/officeDocument/2006/relationships/ctrlProp" Target="../ctrlProps/ctrlProp1441.xml"/><Relationship Id="rId127" Type="http://schemas.openxmlformats.org/officeDocument/2006/relationships/ctrlProp" Target="../ctrlProps/ctrlProp1462.xml"/><Relationship Id="rId10" Type="http://schemas.openxmlformats.org/officeDocument/2006/relationships/ctrlProp" Target="../ctrlProps/ctrlProp1345.xml"/><Relationship Id="rId31" Type="http://schemas.openxmlformats.org/officeDocument/2006/relationships/ctrlProp" Target="../ctrlProps/ctrlProp1366.xml"/><Relationship Id="rId52" Type="http://schemas.openxmlformats.org/officeDocument/2006/relationships/ctrlProp" Target="../ctrlProps/ctrlProp1387.xml"/><Relationship Id="rId73" Type="http://schemas.openxmlformats.org/officeDocument/2006/relationships/ctrlProp" Target="../ctrlProps/ctrlProp1408.xml"/><Relationship Id="rId94" Type="http://schemas.openxmlformats.org/officeDocument/2006/relationships/ctrlProp" Target="../ctrlProps/ctrlProp1429.xml"/><Relationship Id="rId148" Type="http://schemas.openxmlformats.org/officeDocument/2006/relationships/ctrlProp" Target="../ctrlProps/ctrlProp1483.xml"/><Relationship Id="rId169" Type="http://schemas.openxmlformats.org/officeDocument/2006/relationships/ctrlProp" Target="../ctrlProps/ctrlProp150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17" Type="http://schemas.openxmlformats.org/officeDocument/2006/relationships/ctrlProp" Target="../ctrlProps/ctrlProp1698.xml"/><Relationship Id="rId299" Type="http://schemas.openxmlformats.org/officeDocument/2006/relationships/ctrlProp" Target="../ctrlProps/ctrlProp1880.xml"/><Relationship Id="rId21" Type="http://schemas.openxmlformats.org/officeDocument/2006/relationships/ctrlProp" Target="../ctrlProps/ctrlProp1602.xml"/><Relationship Id="rId63" Type="http://schemas.openxmlformats.org/officeDocument/2006/relationships/ctrlProp" Target="../ctrlProps/ctrlProp1644.xml"/><Relationship Id="rId159" Type="http://schemas.openxmlformats.org/officeDocument/2006/relationships/ctrlProp" Target="../ctrlProps/ctrlProp1740.xml"/><Relationship Id="rId170" Type="http://schemas.openxmlformats.org/officeDocument/2006/relationships/ctrlProp" Target="../ctrlProps/ctrlProp1751.xml"/><Relationship Id="rId226" Type="http://schemas.openxmlformats.org/officeDocument/2006/relationships/ctrlProp" Target="../ctrlProps/ctrlProp1807.xml"/><Relationship Id="rId268" Type="http://schemas.openxmlformats.org/officeDocument/2006/relationships/ctrlProp" Target="../ctrlProps/ctrlProp1849.xml"/><Relationship Id="rId32" Type="http://schemas.openxmlformats.org/officeDocument/2006/relationships/ctrlProp" Target="../ctrlProps/ctrlProp1613.xml"/><Relationship Id="rId74" Type="http://schemas.openxmlformats.org/officeDocument/2006/relationships/ctrlProp" Target="../ctrlProps/ctrlProp1655.xml"/><Relationship Id="rId128" Type="http://schemas.openxmlformats.org/officeDocument/2006/relationships/ctrlProp" Target="../ctrlProps/ctrlProp1709.xml"/><Relationship Id="rId5" Type="http://schemas.openxmlformats.org/officeDocument/2006/relationships/ctrlProp" Target="../ctrlProps/ctrlProp1586.xml"/><Relationship Id="rId181" Type="http://schemas.openxmlformats.org/officeDocument/2006/relationships/ctrlProp" Target="../ctrlProps/ctrlProp1762.xml"/><Relationship Id="rId237" Type="http://schemas.openxmlformats.org/officeDocument/2006/relationships/ctrlProp" Target="../ctrlProps/ctrlProp1818.xml"/><Relationship Id="rId279" Type="http://schemas.openxmlformats.org/officeDocument/2006/relationships/ctrlProp" Target="../ctrlProps/ctrlProp1860.xml"/><Relationship Id="rId43" Type="http://schemas.openxmlformats.org/officeDocument/2006/relationships/ctrlProp" Target="../ctrlProps/ctrlProp1624.xml"/><Relationship Id="rId139" Type="http://schemas.openxmlformats.org/officeDocument/2006/relationships/ctrlProp" Target="../ctrlProps/ctrlProp1720.xml"/><Relationship Id="rId290" Type="http://schemas.openxmlformats.org/officeDocument/2006/relationships/ctrlProp" Target="../ctrlProps/ctrlProp1871.xml"/><Relationship Id="rId304" Type="http://schemas.openxmlformats.org/officeDocument/2006/relationships/ctrlProp" Target="../ctrlProps/ctrlProp1885.xml"/><Relationship Id="rId85" Type="http://schemas.openxmlformats.org/officeDocument/2006/relationships/ctrlProp" Target="../ctrlProps/ctrlProp1666.xml"/><Relationship Id="rId150" Type="http://schemas.openxmlformats.org/officeDocument/2006/relationships/ctrlProp" Target="../ctrlProps/ctrlProp1731.xml"/><Relationship Id="rId192" Type="http://schemas.openxmlformats.org/officeDocument/2006/relationships/ctrlProp" Target="../ctrlProps/ctrlProp1773.xml"/><Relationship Id="rId206" Type="http://schemas.openxmlformats.org/officeDocument/2006/relationships/ctrlProp" Target="../ctrlProps/ctrlProp1787.xml"/><Relationship Id="rId248" Type="http://schemas.openxmlformats.org/officeDocument/2006/relationships/ctrlProp" Target="../ctrlProps/ctrlProp1829.xml"/><Relationship Id="rId12" Type="http://schemas.openxmlformats.org/officeDocument/2006/relationships/ctrlProp" Target="../ctrlProps/ctrlProp1593.xml"/><Relationship Id="rId108" Type="http://schemas.openxmlformats.org/officeDocument/2006/relationships/ctrlProp" Target="../ctrlProps/ctrlProp1689.xml"/><Relationship Id="rId54" Type="http://schemas.openxmlformats.org/officeDocument/2006/relationships/ctrlProp" Target="../ctrlProps/ctrlProp1635.xml"/><Relationship Id="rId96" Type="http://schemas.openxmlformats.org/officeDocument/2006/relationships/ctrlProp" Target="../ctrlProps/ctrlProp1677.xml"/><Relationship Id="rId161" Type="http://schemas.openxmlformats.org/officeDocument/2006/relationships/ctrlProp" Target="../ctrlProps/ctrlProp1742.xml"/><Relationship Id="rId217" Type="http://schemas.openxmlformats.org/officeDocument/2006/relationships/ctrlProp" Target="../ctrlProps/ctrlProp1798.xml"/><Relationship Id="rId259" Type="http://schemas.openxmlformats.org/officeDocument/2006/relationships/ctrlProp" Target="../ctrlProps/ctrlProp1840.xml"/><Relationship Id="rId23" Type="http://schemas.openxmlformats.org/officeDocument/2006/relationships/ctrlProp" Target="../ctrlProps/ctrlProp1604.xml"/><Relationship Id="rId119" Type="http://schemas.openxmlformats.org/officeDocument/2006/relationships/ctrlProp" Target="../ctrlProps/ctrlProp1700.xml"/><Relationship Id="rId270" Type="http://schemas.openxmlformats.org/officeDocument/2006/relationships/ctrlProp" Target="../ctrlProps/ctrlProp1851.xml"/><Relationship Id="rId291" Type="http://schemas.openxmlformats.org/officeDocument/2006/relationships/ctrlProp" Target="../ctrlProps/ctrlProp1872.xml"/><Relationship Id="rId305" Type="http://schemas.openxmlformats.org/officeDocument/2006/relationships/ctrlProp" Target="../ctrlProps/ctrlProp1886.xml"/><Relationship Id="rId44" Type="http://schemas.openxmlformats.org/officeDocument/2006/relationships/ctrlProp" Target="../ctrlProps/ctrlProp1625.xml"/><Relationship Id="rId65" Type="http://schemas.openxmlformats.org/officeDocument/2006/relationships/ctrlProp" Target="../ctrlProps/ctrlProp1646.xml"/><Relationship Id="rId86" Type="http://schemas.openxmlformats.org/officeDocument/2006/relationships/ctrlProp" Target="../ctrlProps/ctrlProp1667.xml"/><Relationship Id="rId130" Type="http://schemas.openxmlformats.org/officeDocument/2006/relationships/ctrlProp" Target="../ctrlProps/ctrlProp1711.xml"/><Relationship Id="rId151" Type="http://schemas.openxmlformats.org/officeDocument/2006/relationships/ctrlProp" Target="../ctrlProps/ctrlProp1732.xml"/><Relationship Id="rId172" Type="http://schemas.openxmlformats.org/officeDocument/2006/relationships/ctrlProp" Target="../ctrlProps/ctrlProp1753.xml"/><Relationship Id="rId193" Type="http://schemas.openxmlformats.org/officeDocument/2006/relationships/ctrlProp" Target="../ctrlProps/ctrlProp1774.xml"/><Relationship Id="rId207" Type="http://schemas.openxmlformats.org/officeDocument/2006/relationships/ctrlProp" Target="../ctrlProps/ctrlProp1788.xml"/><Relationship Id="rId228" Type="http://schemas.openxmlformats.org/officeDocument/2006/relationships/ctrlProp" Target="../ctrlProps/ctrlProp1809.xml"/><Relationship Id="rId249" Type="http://schemas.openxmlformats.org/officeDocument/2006/relationships/ctrlProp" Target="../ctrlProps/ctrlProp1830.xml"/><Relationship Id="rId13" Type="http://schemas.openxmlformats.org/officeDocument/2006/relationships/ctrlProp" Target="../ctrlProps/ctrlProp1594.xml"/><Relationship Id="rId109" Type="http://schemas.openxmlformats.org/officeDocument/2006/relationships/ctrlProp" Target="../ctrlProps/ctrlProp1690.xml"/><Relationship Id="rId260" Type="http://schemas.openxmlformats.org/officeDocument/2006/relationships/ctrlProp" Target="../ctrlProps/ctrlProp1841.xml"/><Relationship Id="rId281" Type="http://schemas.openxmlformats.org/officeDocument/2006/relationships/ctrlProp" Target="../ctrlProps/ctrlProp1862.xml"/><Relationship Id="rId34" Type="http://schemas.openxmlformats.org/officeDocument/2006/relationships/ctrlProp" Target="../ctrlProps/ctrlProp1615.xml"/><Relationship Id="rId55" Type="http://schemas.openxmlformats.org/officeDocument/2006/relationships/ctrlProp" Target="../ctrlProps/ctrlProp1636.xml"/><Relationship Id="rId76" Type="http://schemas.openxmlformats.org/officeDocument/2006/relationships/ctrlProp" Target="../ctrlProps/ctrlProp1657.xml"/><Relationship Id="rId97" Type="http://schemas.openxmlformats.org/officeDocument/2006/relationships/ctrlProp" Target="../ctrlProps/ctrlProp1678.xml"/><Relationship Id="rId120" Type="http://schemas.openxmlformats.org/officeDocument/2006/relationships/ctrlProp" Target="../ctrlProps/ctrlProp1701.xml"/><Relationship Id="rId141" Type="http://schemas.openxmlformats.org/officeDocument/2006/relationships/ctrlProp" Target="../ctrlProps/ctrlProp1722.xml"/><Relationship Id="rId7" Type="http://schemas.openxmlformats.org/officeDocument/2006/relationships/ctrlProp" Target="../ctrlProps/ctrlProp1588.xml"/><Relationship Id="rId162" Type="http://schemas.openxmlformats.org/officeDocument/2006/relationships/ctrlProp" Target="../ctrlProps/ctrlProp1743.xml"/><Relationship Id="rId183" Type="http://schemas.openxmlformats.org/officeDocument/2006/relationships/ctrlProp" Target="../ctrlProps/ctrlProp1764.xml"/><Relationship Id="rId218" Type="http://schemas.openxmlformats.org/officeDocument/2006/relationships/ctrlProp" Target="../ctrlProps/ctrlProp1799.xml"/><Relationship Id="rId239" Type="http://schemas.openxmlformats.org/officeDocument/2006/relationships/ctrlProp" Target="../ctrlProps/ctrlProp1820.xml"/><Relationship Id="rId250" Type="http://schemas.openxmlformats.org/officeDocument/2006/relationships/ctrlProp" Target="../ctrlProps/ctrlProp1831.xml"/><Relationship Id="rId271" Type="http://schemas.openxmlformats.org/officeDocument/2006/relationships/ctrlProp" Target="../ctrlProps/ctrlProp1852.xml"/><Relationship Id="rId292" Type="http://schemas.openxmlformats.org/officeDocument/2006/relationships/ctrlProp" Target="../ctrlProps/ctrlProp1873.xml"/><Relationship Id="rId306" Type="http://schemas.openxmlformats.org/officeDocument/2006/relationships/ctrlProp" Target="../ctrlProps/ctrlProp1887.xml"/><Relationship Id="rId24" Type="http://schemas.openxmlformats.org/officeDocument/2006/relationships/ctrlProp" Target="../ctrlProps/ctrlProp1605.xml"/><Relationship Id="rId45" Type="http://schemas.openxmlformats.org/officeDocument/2006/relationships/ctrlProp" Target="../ctrlProps/ctrlProp1626.xml"/><Relationship Id="rId66" Type="http://schemas.openxmlformats.org/officeDocument/2006/relationships/ctrlProp" Target="../ctrlProps/ctrlProp1647.xml"/><Relationship Id="rId87" Type="http://schemas.openxmlformats.org/officeDocument/2006/relationships/ctrlProp" Target="../ctrlProps/ctrlProp1668.xml"/><Relationship Id="rId110" Type="http://schemas.openxmlformats.org/officeDocument/2006/relationships/ctrlProp" Target="../ctrlProps/ctrlProp1691.xml"/><Relationship Id="rId131" Type="http://schemas.openxmlformats.org/officeDocument/2006/relationships/ctrlProp" Target="../ctrlProps/ctrlProp1712.xml"/><Relationship Id="rId152" Type="http://schemas.openxmlformats.org/officeDocument/2006/relationships/ctrlProp" Target="../ctrlProps/ctrlProp1733.xml"/><Relationship Id="rId173" Type="http://schemas.openxmlformats.org/officeDocument/2006/relationships/ctrlProp" Target="../ctrlProps/ctrlProp1754.xml"/><Relationship Id="rId194" Type="http://schemas.openxmlformats.org/officeDocument/2006/relationships/ctrlProp" Target="../ctrlProps/ctrlProp1775.xml"/><Relationship Id="rId208" Type="http://schemas.openxmlformats.org/officeDocument/2006/relationships/ctrlProp" Target="../ctrlProps/ctrlProp1789.xml"/><Relationship Id="rId229" Type="http://schemas.openxmlformats.org/officeDocument/2006/relationships/ctrlProp" Target="../ctrlProps/ctrlProp1810.xml"/><Relationship Id="rId240" Type="http://schemas.openxmlformats.org/officeDocument/2006/relationships/ctrlProp" Target="../ctrlProps/ctrlProp1821.xml"/><Relationship Id="rId261" Type="http://schemas.openxmlformats.org/officeDocument/2006/relationships/ctrlProp" Target="../ctrlProps/ctrlProp1842.xml"/><Relationship Id="rId14" Type="http://schemas.openxmlformats.org/officeDocument/2006/relationships/ctrlProp" Target="../ctrlProps/ctrlProp1595.xml"/><Relationship Id="rId35" Type="http://schemas.openxmlformats.org/officeDocument/2006/relationships/ctrlProp" Target="../ctrlProps/ctrlProp1616.xml"/><Relationship Id="rId56" Type="http://schemas.openxmlformats.org/officeDocument/2006/relationships/ctrlProp" Target="../ctrlProps/ctrlProp1637.xml"/><Relationship Id="rId77" Type="http://schemas.openxmlformats.org/officeDocument/2006/relationships/ctrlProp" Target="../ctrlProps/ctrlProp1658.xml"/><Relationship Id="rId100" Type="http://schemas.openxmlformats.org/officeDocument/2006/relationships/ctrlProp" Target="../ctrlProps/ctrlProp1681.xml"/><Relationship Id="rId282" Type="http://schemas.openxmlformats.org/officeDocument/2006/relationships/ctrlProp" Target="../ctrlProps/ctrlProp1863.xml"/><Relationship Id="rId8" Type="http://schemas.openxmlformats.org/officeDocument/2006/relationships/ctrlProp" Target="../ctrlProps/ctrlProp1589.xml"/><Relationship Id="rId98" Type="http://schemas.openxmlformats.org/officeDocument/2006/relationships/ctrlProp" Target="../ctrlProps/ctrlProp1679.xml"/><Relationship Id="rId121" Type="http://schemas.openxmlformats.org/officeDocument/2006/relationships/ctrlProp" Target="../ctrlProps/ctrlProp1702.xml"/><Relationship Id="rId142" Type="http://schemas.openxmlformats.org/officeDocument/2006/relationships/ctrlProp" Target="../ctrlProps/ctrlProp1723.xml"/><Relationship Id="rId163" Type="http://schemas.openxmlformats.org/officeDocument/2006/relationships/ctrlProp" Target="../ctrlProps/ctrlProp1744.xml"/><Relationship Id="rId184" Type="http://schemas.openxmlformats.org/officeDocument/2006/relationships/ctrlProp" Target="../ctrlProps/ctrlProp1765.xml"/><Relationship Id="rId219" Type="http://schemas.openxmlformats.org/officeDocument/2006/relationships/ctrlProp" Target="../ctrlProps/ctrlProp1800.xml"/><Relationship Id="rId230" Type="http://schemas.openxmlformats.org/officeDocument/2006/relationships/ctrlProp" Target="../ctrlProps/ctrlProp1811.xml"/><Relationship Id="rId251" Type="http://schemas.openxmlformats.org/officeDocument/2006/relationships/ctrlProp" Target="../ctrlProps/ctrlProp1832.xml"/><Relationship Id="rId25" Type="http://schemas.openxmlformats.org/officeDocument/2006/relationships/ctrlProp" Target="../ctrlProps/ctrlProp1606.xml"/><Relationship Id="rId46" Type="http://schemas.openxmlformats.org/officeDocument/2006/relationships/ctrlProp" Target="../ctrlProps/ctrlProp1627.xml"/><Relationship Id="rId67" Type="http://schemas.openxmlformats.org/officeDocument/2006/relationships/ctrlProp" Target="../ctrlProps/ctrlProp1648.xml"/><Relationship Id="rId272" Type="http://schemas.openxmlformats.org/officeDocument/2006/relationships/ctrlProp" Target="../ctrlProps/ctrlProp1853.xml"/><Relationship Id="rId293" Type="http://schemas.openxmlformats.org/officeDocument/2006/relationships/ctrlProp" Target="../ctrlProps/ctrlProp1874.xml"/><Relationship Id="rId88" Type="http://schemas.openxmlformats.org/officeDocument/2006/relationships/ctrlProp" Target="../ctrlProps/ctrlProp1669.xml"/><Relationship Id="rId111" Type="http://schemas.openxmlformats.org/officeDocument/2006/relationships/ctrlProp" Target="../ctrlProps/ctrlProp1692.xml"/><Relationship Id="rId132" Type="http://schemas.openxmlformats.org/officeDocument/2006/relationships/ctrlProp" Target="../ctrlProps/ctrlProp1713.xml"/><Relationship Id="rId153" Type="http://schemas.openxmlformats.org/officeDocument/2006/relationships/ctrlProp" Target="../ctrlProps/ctrlProp1734.xml"/><Relationship Id="rId174" Type="http://schemas.openxmlformats.org/officeDocument/2006/relationships/ctrlProp" Target="../ctrlProps/ctrlProp1755.xml"/><Relationship Id="rId195" Type="http://schemas.openxmlformats.org/officeDocument/2006/relationships/ctrlProp" Target="../ctrlProps/ctrlProp1776.xml"/><Relationship Id="rId209" Type="http://schemas.openxmlformats.org/officeDocument/2006/relationships/ctrlProp" Target="../ctrlProps/ctrlProp1790.xml"/><Relationship Id="rId220" Type="http://schemas.openxmlformats.org/officeDocument/2006/relationships/ctrlProp" Target="../ctrlProps/ctrlProp1801.xml"/><Relationship Id="rId241" Type="http://schemas.openxmlformats.org/officeDocument/2006/relationships/ctrlProp" Target="../ctrlProps/ctrlProp1822.xml"/><Relationship Id="rId15" Type="http://schemas.openxmlformats.org/officeDocument/2006/relationships/ctrlProp" Target="../ctrlProps/ctrlProp1596.xml"/><Relationship Id="rId36" Type="http://schemas.openxmlformats.org/officeDocument/2006/relationships/ctrlProp" Target="../ctrlProps/ctrlProp1617.xml"/><Relationship Id="rId57" Type="http://schemas.openxmlformats.org/officeDocument/2006/relationships/ctrlProp" Target="../ctrlProps/ctrlProp1638.xml"/><Relationship Id="rId262" Type="http://schemas.openxmlformats.org/officeDocument/2006/relationships/ctrlProp" Target="../ctrlProps/ctrlProp1843.xml"/><Relationship Id="rId283" Type="http://schemas.openxmlformats.org/officeDocument/2006/relationships/ctrlProp" Target="../ctrlProps/ctrlProp1864.xml"/><Relationship Id="rId78" Type="http://schemas.openxmlformats.org/officeDocument/2006/relationships/ctrlProp" Target="../ctrlProps/ctrlProp1659.xml"/><Relationship Id="rId99" Type="http://schemas.openxmlformats.org/officeDocument/2006/relationships/ctrlProp" Target="../ctrlProps/ctrlProp1680.xml"/><Relationship Id="rId101" Type="http://schemas.openxmlformats.org/officeDocument/2006/relationships/ctrlProp" Target="../ctrlProps/ctrlProp1682.xml"/><Relationship Id="rId122" Type="http://schemas.openxmlformats.org/officeDocument/2006/relationships/ctrlProp" Target="../ctrlProps/ctrlProp1703.xml"/><Relationship Id="rId143" Type="http://schemas.openxmlformats.org/officeDocument/2006/relationships/ctrlProp" Target="../ctrlProps/ctrlProp1724.xml"/><Relationship Id="rId164" Type="http://schemas.openxmlformats.org/officeDocument/2006/relationships/ctrlProp" Target="../ctrlProps/ctrlProp1745.xml"/><Relationship Id="rId185" Type="http://schemas.openxmlformats.org/officeDocument/2006/relationships/ctrlProp" Target="../ctrlProps/ctrlProp1766.xml"/><Relationship Id="rId9" Type="http://schemas.openxmlformats.org/officeDocument/2006/relationships/ctrlProp" Target="../ctrlProps/ctrlProp1590.xml"/><Relationship Id="rId210" Type="http://schemas.openxmlformats.org/officeDocument/2006/relationships/ctrlProp" Target="../ctrlProps/ctrlProp1791.xml"/><Relationship Id="rId26" Type="http://schemas.openxmlformats.org/officeDocument/2006/relationships/ctrlProp" Target="../ctrlProps/ctrlProp1607.xml"/><Relationship Id="rId231" Type="http://schemas.openxmlformats.org/officeDocument/2006/relationships/ctrlProp" Target="../ctrlProps/ctrlProp1812.xml"/><Relationship Id="rId252" Type="http://schemas.openxmlformats.org/officeDocument/2006/relationships/ctrlProp" Target="../ctrlProps/ctrlProp1833.xml"/><Relationship Id="rId273" Type="http://schemas.openxmlformats.org/officeDocument/2006/relationships/ctrlProp" Target="../ctrlProps/ctrlProp1854.xml"/><Relationship Id="rId294" Type="http://schemas.openxmlformats.org/officeDocument/2006/relationships/ctrlProp" Target="../ctrlProps/ctrlProp1875.xml"/><Relationship Id="rId47" Type="http://schemas.openxmlformats.org/officeDocument/2006/relationships/ctrlProp" Target="../ctrlProps/ctrlProp1628.xml"/><Relationship Id="rId68" Type="http://schemas.openxmlformats.org/officeDocument/2006/relationships/ctrlProp" Target="../ctrlProps/ctrlProp1649.xml"/><Relationship Id="rId89" Type="http://schemas.openxmlformats.org/officeDocument/2006/relationships/ctrlProp" Target="../ctrlProps/ctrlProp1670.xml"/><Relationship Id="rId112" Type="http://schemas.openxmlformats.org/officeDocument/2006/relationships/ctrlProp" Target="../ctrlProps/ctrlProp1693.xml"/><Relationship Id="rId133" Type="http://schemas.openxmlformats.org/officeDocument/2006/relationships/ctrlProp" Target="../ctrlProps/ctrlProp1714.xml"/><Relationship Id="rId154" Type="http://schemas.openxmlformats.org/officeDocument/2006/relationships/ctrlProp" Target="../ctrlProps/ctrlProp1735.xml"/><Relationship Id="rId175" Type="http://schemas.openxmlformats.org/officeDocument/2006/relationships/ctrlProp" Target="../ctrlProps/ctrlProp1756.xml"/><Relationship Id="rId196" Type="http://schemas.openxmlformats.org/officeDocument/2006/relationships/ctrlProp" Target="../ctrlProps/ctrlProp1777.xml"/><Relationship Id="rId200" Type="http://schemas.openxmlformats.org/officeDocument/2006/relationships/ctrlProp" Target="../ctrlProps/ctrlProp1781.xml"/><Relationship Id="rId16" Type="http://schemas.openxmlformats.org/officeDocument/2006/relationships/ctrlProp" Target="../ctrlProps/ctrlProp1597.xml"/><Relationship Id="rId221" Type="http://schemas.openxmlformats.org/officeDocument/2006/relationships/ctrlProp" Target="../ctrlProps/ctrlProp1802.xml"/><Relationship Id="rId242" Type="http://schemas.openxmlformats.org/officeDocument/2006/relationships/ctrlProp" Target="../ctrlProps/ctrlProp1823.xml"/><Relationship Id="rId263" Type="http://schemas.openxmlformats.org/officeDocument/2006/relationships/ctrlProp" Target="../ctrlProps/ctrlProp1844.xml"/><Relationship Id="rId284" Type="http://schemas.openxmlformats.org/officeDocument/2006/relationships/ctrlProp" Target="../ctrlProps/ctrlProp1865.xml"/><Relationship Id="rId37" Type="http://schemas.openxmlformats.org/officeDocument/2006/relationships/ctrlProp" Target="../ctrlProps/ctrlProp1618.xml"/><Relationship Id="rId58" Type="http://schemas.openxmlformats.org/officeDocument/2006/relationships/ctrlProp" Target="../ctrlProps/ctrlProp1639.xml"/><Relationship Id="rId79" Type="http://schemas.openxmlformats.org/officeDocument/2006/relationships/ctrlProp" Target="../ctrlProps/ctrlProp1660.xml"/><Relationship Id="rId102" Type="http://schemas.openxmlformats.org/officeDocument/2006/relationships/ctrlProp" Target="../ctrlProps/ctrlProp1683.xml"/><Relationship Id="rId123" Type="http://schemas.openxmlformats.org/officeDocument/2006/relationships/ctrlProp" Target="../ctrlProps/ctrlProp1704.xml"/><Relationship Id="rId144" Type="http://schemas.openxmlformats.org/officeDocument/2006/relationships/ctrlProp" Target="../ctrlProps/ctrlProp1725.xml"/><Relationship Id="rId90" Type="http://schemas.openxmlformats.org/officeDocument/2006/relationships/ctrlProp" Target="../ctrlProps/ctrlProp1671.xml"/><Relationship Id="rId165" Type="http://schemas.openxmlformats.org/officeDocument/2006/relationships/ctrlProp" Target="../ctrlProps/ctrlProp1746.xml"/><Relationship Id="rId186" Type="http://schemas.openxmlformats.org/officeDocument/2006/relationships/ctrlProp" Target="../ctrlProps/ctrlProp1767.xml"/><Relationship Id="rId211" Type="http://schemas.openxmlformats.org/officeDocument/2006/relationships/ctrlProp" Target="../ctrlProps/ctrlProp1792.xml"/><Relationship Id="rId232" Type="http://schemas.openxmlformats.org/officeDocument/2006/relationships/ctrlProp" Target="../ctrlProps/ctrlProp1813.xml"/><Relationship Id="rId253" Type="http://schemas.openxmlformats.org/officeDocument/2006/relationships/ctrlProp" Target="../ctrlProps/ctrlProp1834.xml"/><Relationship Id="rId274" Type="http://schemas.openxmlformats.org/officeDocument/2006/relationships/ctrlProp" Target="../ctrlProps/ctrlProp1855.xml"/><Relationship Id="rId295" Type="http://schemas.openxmlformats.org/officeDocument/2006/relationships/ctrlProp" Target="../ctrlProps/ctrlProp1876.xml"/><Relationship Id="rId27" Type="http://schemas.openxmlformats.org/officeDocument/2006/relationships/ctrlProp" Target="../ctrlProps/ctrlProp1608.xml"/><Relationship Id="rId48" Type="http://schemas.openxmlformats.org/officeDocument/2006/relationships/ctrlProp" Target="../ctrlProps/ctrlProp1629.xml"/><Relationship Id="rId69" Type="http://schemas.openxmlformats.org/officeDocument/2006/relationships/ctrlProp" Target="../ctrlProps/ctrlProp1650.xml"/><Relationship Id="rId113" Type="http://schemas.openxmlformats.org/officeDocument/2006/relationships/ctrlProp" Target="../ctrlProps/ctrlProp1694.xml"/><Relationship Id="rId134" Type="http://schemas.openxmlformats.org/officeDocument/2006/relationships/ctrlProp" Target="../ctrlProps/ctrlProp1715.xml"/><Relationship Id="rId80" Type="http://schemas.openxmlformats.org/officeDocument/2006/relationships/ctrlProp" Target="../ctrlProps/ctrlProp1661.xml"/><Relationship Id="rId155" Type="http://schemas.openxmlformats.org/officeDocument/2006/relationships/ctrlProp" Target="../ctrlProps/ctrlProp1736.xml"/><Relationship Id="rId176" Type="http://schemas.openxmlformats.org/officeDocument/2006/relationships/ctrlProp" Target="../ctrlProps/ctrlProp1757.xml"/><Relationship Id="rId197" Type="http://schemas.openxmlformats.org/officeDocument/2006/relationships/ctrlProp" Target="../ctrlProps/ctrlProp1778.xml"/><Relationship Id="rId201" Type="http://schemas.openxmlformats.org/officeDocument/2006/relationships/ctrlProp" Target="../ctrlProps/ctrlProp1782.xml"/><Relationship Id="rId222" Type="http://schemas.openxmlformats.org/officeDocument/2006/relationships/ctrlProp" Target="../ctrlProps/ctrlProp1803.xml"/><Relationship Id="rId243" Type="http://schemas.openxmlformats.org/officeDocument/2006/relationships/ctrlProp" Target="../ctrlProps/ctrlProp1824.xml"/><Relationship Id="rId264" Type="http://schemas.openxmlformats.org/officeDocument/2006/relationships/ctrlProp" Target="../ctrlProps/ctrlProp1845.xml"/><Relationship Id="rId285" Type="http://schemas.openxmlformats.org/officeDocument/2006/relationships/ctrlProp" Target="../ctrlProps/ctrlProp1866.xml"/><Relationship Id="rId17" Type="http://schemas.openxmlformats.org/officeDocument/2006/relationships/ctrlProp" Target="../ctrlProps/ctrlProp1598.xml"/><Relationship Id="rId38" Type="http://schemas.openxmlformats.org/officeDocument/2006/relationships/ctrlProp" Target="../ctrlProps/ctrlProp1619.xml"/><Relationship Id="rId59" Type="http://schemas.openxmlformats.org/officeDocument/2006/relationships/ctrlProp" Target="../ctrlProps/ctrlProp1640.xml"/><Relationship Id="rId103" Type="http://schemas.openxmlformats.org/officeDocument/2006/relationships/ctrlProp" Target="../ctrlProps/ctrlProp1684.xml"/><Relationship Id="rId124" Type="http://schemas.openxmlformats.org/officeDocument/2006/relationships/ctrlProp" Target="../ctrlProps/ctrlProp1705.xml"/><Relationship Id="rId70" Type="http://schemas.openxmlformats.org/officeDocument/2006/relationships/ctrlProp" Target="../ctrlProps/ctrlProp1651.xml"/><Relationship Id="rId91" Type="http://schemas.openxmlformats.org/officeDocument/2006/relationships/ctrlProp" Target="../ctrlProps/ctrlProp1672.xml"/><Relationship Id="rId145" Type="http://schemas.openxmlformats.org/officeDocument/2006/relationships/ctrlProp" Target="../ctrlProps/ctrlProp1726.xml"/><Relationship Id="rId166" Type="http://schemas.openxmlformats.org/officeDocument/2006/relationships/ctrlProp" Target="../ctrlProps/ctrlProp1747.xml"/><Relationship Id="rId187" Type="http://schemas.openxmlformats.org/officeDocument/2006/relationships/ctrlProp" Target="../ctrlProps/ctrlProp1768.xml"/><Relationship Id="rId1" Type="http://schemas.openxmlformats.org/officeDocument/2006/relationships/printerSettings" Target="../printerSettings/printerSettings20.bin"/><Relationship Id="rId212" Type="http://schemas.openxmlformats.org/officeDocument/2006/relationships/ctrlProp" Target="../ctrlProps/ctrlProp1793.xml"/><Relationship Id="rId233" Type="http://schemas.openxmlformats.org/officeDocument/2006/relationships/ctrlProp" Target="../ctrlProps/ctrlProp1814.xml"/><Relationship Id="rId254" Type="http://schemas.openxmlformats.org/officeDocument/2006/relationships/ctrlProp" Target="../ctrlProps/ctrlProp1835.xml"/><Relationship Id="rId28" Type="http://schemas.openxmlformats.org/officeDocument/2006/relationships/ctrlProp" Target="../ctrlProps/ctrlProp1609.xml"/><Relationship Id="rId49" Type="http://schemas.openxmlformats.org/officeDocument/2006/relationships/ctrlProp" Target="../ctrlProps/ctrlProp1630.xml"/><Relationship Id="rId114" Type="http://schemas.openxmlformats.org/officeDocument/2006/relationships/ctrlProp" Target="../ctrlProps/ctrlProp1695.xml"/><Relationship Id="rId275" Type="http://schemas.openxmlformats.org/officeDocument/2006/relationships/ctrlProp" Target="../ctrlProps/ctrlProp1856.xml"/><Relationship Id="rId296" Type="http://schemas.openxmlformats.org/officeDocument/2006/relationships/ctrlProp" Target="../ctrlProps/ctrlProp1877.xml"/><Relationship Id="rId300" Type="http://schemas.openxmlformats.org/officeDocument/2006/relationships/ctrlProp" Target="../ctrlProps/ctrlProp1881.xml"/><Relationship Id="rId60" Type="http://schemas.openxmlformats.org/officeDocument/2006/relationships/ctrlProp" Target="../ctrlProps/ctrlProp1641.xml"/><Relationship Id="rId81" Type="http://schemas.openxmlformats.org/officeDocument/2006/relationships/ctrlProp" Target="../ctrlProps/ctrlProp1662.xml"/><Relationship Id="rId135" Type="http://schemas.openxmlformats.org/officeDocument/2006/relationships/ctrlProp" Target="../ctrlProps/ctrlProp1716.xml"/><Relationship Id="rId156" Type="http://schemas.openxmlformats.org/officeDocument/2006/relationships/ctrlProp" Target="../ctrlProps/ctrlProp1737.xml"/><Relationship Id="rId177" Type="http://schemas.openxmlformats.org/officeDocument/2006/relationships/ctrlProp" Target="../ctrlProps/ctrlProp1758.xml"/><Relationship Id="rId198" Type="http://schemas.openxmlformats.org/officeDocument/2006/relationships/ctrlProp" Target="../ctrlProps/ctrlProp1779.xml"/><Relationship Id="rId202" Type="http://schemas.openxmlformats.org/officeDocument/2006/relationships/ctrlProp" Target="../ctrlProps/ctrlProp1783.xml"/><Relationship Id="rId223" Type="http://schemas.openxmlformats.org/officeDocument/2006/relationships/ctrlProp" Target="../ctrlProps/ctrlProp1804.xml"/><Relationship Id="rId244" Type="http://schemas.openxmlformats.org/officeDocument/2006/relationships/ctrlProp" Target="../ctrlProps/ctrlProp1825.xml"/><Relationship Id="rId18" Type="http://schemas.openxmlformats.org/officeDocument/2006/relationships/ctrlProp" Target="../ctrlProps/ctrlProp1599.xml"/><Relationship Id="rId39" Type="http://schemas.openxmlformats.org/officeDocument/2006/relationships/ctrlProp" Target="../ctrlProps/ctrlProp1620.xml"/><Relationship Id="rId265" Type="http://schemas.openxmlformats.org/officeDocument/2006/relationships/ctrlProp" Target="../ctrlProps/ctrlProp1846.xml"/><Relationship Id="rId286" Type="http://schemas.openxmlformats.org/officeDocument/2006/relationships/ctrlProp" Target="../ctrlProps/ctrlProp1867.xml"/><Relationship Id="rId50" Type="http://schemas.openxmlformats.org/officeDocument/2006/relationships/ctrlProp" Target="../ctrlProps/ctrlProp1631.xml"/><Relationship Id="rId104" Type="http://schemas.openxmlformats.org/officeDocument/2006/relationships/ctrlProp" Target="../ctrlProps/ctrlProp1685.xml"/><Relationship Id="rId125" Type="http://schemas.openxmlformats.org/officeDocument/2006/relationships/ctrlProp" Target="../ctrlProps/ctrlProp1706.xml"/><Relationship Id="rId146" Type="http://schemas.openxmlformats.org/officeDocument/2006/relationships/ctrlProp" Target="../ctrlProps/ctrlProp1727.xml"/><Relationship Id="rId167" Type="http://schemas.openxmlformats.org/officeDocument/2006/relationships/ctrlProp" Target="../ctrlProps/ctrlProp1748.xml"/><Relationship Id="rId188" Type="http://schemas.openxmlformats.org/officeDocument/2006/relationships/ctrlProp" Target="../ctrlProps/ctrlProp1769.xml"/><Relationship Id="rId71" Type="http://schemas.openxmlformats.org/officeDocument/2006/relationships/ctrlProp" Target="../ctrlProps/ctrlProp1652.xml"/><Relationship Id="rId92" Type="http://schemas.openxmlformats.org/officeDocument/2006/relationships/ctrlProp" Target="../ctrlProps/ctrlProp1673.xml"/><Relationship Id="rId213" Type="http://schemas.openxmlformats.org/officeDocument/2006/relationships/ctrlProp" Target="../ctrlProps/ctrlProp1794.xml"/><Relationship Id="rId234" Type="http://schemas.openxmlformats.org/officeDocument/2006/relationships/ctrlProp" Target="../ctrlProps/ctrlProp1815.xml"/><Relationship Id="rId2" Type="http://schemas.openxmlformats.org/officeDocument/2006/relationships/drawing" Target="../drawings/drawing19.xml"/><Relationship Id="rId29" Type="http://schemas.openxmlformats.org/officeDocument/2006/relationships/ctrlProp" Target="../ctrlProps/ctrlProp1610.xml"/><Relationship Id="rId255" Type="http://schemas.openxmlformats.org/officeDocument/2006/relationships/ctrlProp" Target="../ctrlProps/ctrlProp1836.xml"/><Relationship Id="rId276" Type="http://schemas.openxmlformats.org/officeDocument/2006/relationships/ctrlProp" Target="../ctrlProps/ctrlProp1857.xml"/><Relationship Id="rId297" Type="http://schemas.openxmlformats.org/officeDocument/2006/relationships/ctrlProp" Target="../ctrlProps/ctrlProp1878.xml"/><Relationship Id="rId40" Type="http://schemas.openxmlformats.org/officeDocument/2006/relationships/ctrlProp" Target="../ctrlProps/ctrlProp1621.xml"/><Relationship Id="rId115" Type="http://schemas.openxmlformats.org/officeDocument/2006/relationships/ctrlProp" Target="../ctrlProps/ctrlProp1696.xml"/><Relationship Id="rId136" Type="http://schemas.openxmlformats.org/officeDocument/2006/relationships/ctrlProp" Target="../ctrlProps/ctrlProp1717.xml"/><Relationship Id="rId157" Type="http://schemas.openxmlformats.org/officeDocument/2006/relationships/ctrlProp" Target="../ctrlProps/ctrlProp1738.xml"/><Relationship Id="rId178" Type="http://schemas.openxmlformats.org/officeDocument/2006/relationships/ctrlProp" Target="../ctrlProps/ctrlProp1759.xml"/><Relationship Id="rId301" Type="http://schemas.openxmlformats.org/officeDocument/2006/relationships/ctrlProp" Target="../ctrlProps/ctrlProp1882.xml"/><Relationship Id="rId61" Type="http://schemas.openxmlformats.org/officeDocument/2006/relationships/ctrlProp" Target="../ctrlProps/ctrlProp1642.xml"/><Relationship Id="rId82" Type="http://schemas.openxmlformats.org/officeDocument/2006/relationships/ctrlProp" Target="../ctrlProps/ctrlProp1663.xml"/><Relationship Id="rId199" Type="http://schemas.openxmlformats.org/officeDocument/2006/relationships/ctrlProp" Target="../ctrlProps/ctrlProp1780.xml"/><Relationship Id="rId203" Type="http://schemas.openxmlformats.org/officeDocument/2006/relationships/ctrlProp" Target="../ctrlProps/ctrlProp1784.xml"/><Relationship Id="rId19" Type="http://schemas.openxmlformats.org/officeDocument/2006/relationships/ctrlProp" Target="../ctrlProps/ctrlProp1600.xml"/><Relationship Id="rId224" Type="http://schemas.openxmlformats.org/officeDocument/2006/relationships/ctrlProp" Target="../ctrlProps/ctrlProp1805.xml"/><Relationship Id="rId245" Type="http://schemas.openxmlformats.org/officeDocument/2006/relationships/ctrlProp" Target="../ctrlProps/ctrlProp1826.xml"/><Relationship Id="rId266" Type="http://schemas.openxmlformats.org/officeDocument/2006/relationships/ctrlProp" Target="../ctrlProps/ctrlProp1847.xml"/><Relationship Id="rId287" Type="http://schemas.openxmlformats.org/officeDocument/2006/relationships/ctrlProp" Target="../ctrlProps/ctrlProp1868.xml"/><Relationship Id="rId30" Type="http://schemas.openxmlformats.org/officeDocument/2006/relationships/ctrlProp" Target="../ctrlProps/ctrlProp1611.xml"/><Relationship Id="rId105" Type="http://schemas.openxmlformats.org/officeDocument/2006/relationships/ctrlProp" Target="../ctrlProps/ctrlProp1686.xml"/><Relationship Id="rId126" Type="http://schemas.openxmlformats.org/officeDocument/2006/relationships/ctrlProp" Target="../ctrlProps/ctrlProp1707.xml"/><Relationship Id="rId147" Type="http://schemas.openxmlformats.org/officeDocument/2006/relationships/ctrlProp" Target="../ctrlProps/ctrlProp1728.xml"/><Relationship Id="rId168" Type="http://schemas.openxmlformats.org/officeDocument/2006/relationships/ctrlProp" Target="../ctrlProps/ctrlProp1749.xml"/><Relationship Id="rId51" Type="http://schemas.openxmlformats.org/officeDocument/2006/relationships/ctrlProp" Target="../ctrlProps/ctrlProp1632.xml"/><Relationship Id="rId72" Type="http://schemas.openxmlformats.org/officeDocument/2006/relationships/ctrlProp" Target="../ctrlProps/ctrlProp1653.xml"/><Relationship Id="rId93" Type="http://schemas.openxmlformats.org/officeDocument/2006/relationships/ctrlProp" Target="../ctrlProps/ctrlProp1674.xml"/><Relationship Id="rId189" Type="http://schemas.openxmlformats.org/officeDocument/2006/relationships/ctrlProp" Target="../ctrlProps/ctrlProp1770.xml"/><Relationship Id="rId3" Type="http://schemas.openxmlformats.org/officeDocument/2006/relationships/vmlDrawing" Target="../drawings/vmlDrawing19.vml"/><Relationship Id="rId214" Type="http://schemas.openxmlformats.org/officeDocument/2006/relationships/ctrlProp" Target="../ctrlProps/ctrlProp1795.xml"/><Relationship Id="rId235" Type="http://schemas.openxmlformats.org/officeDocument/2006/relationships/ctrlProp" Target="../ctrlProps/ctrlProp1816.xml"/><Relationship Id="rId256" Type="http://schemas.openxmlformats.org/officeDocument/2006/relationships/ctrlProp" Target="../ctrlProps/ctrlProp1837.xml"/><Relationship Id="rId277" Type="http://schemas.openxmlformats.org/officeDocument/2006/relationships/ctrlProp" Target="../ctrlProps/ctrlProp1858.xml"/><Relationship Id="rId298" Type="http://schemas.openxmlformats.org/officeDocument/2006/relationships/ctrlProp" Target="../ctrlProps/ctrlProp1879.xml"/><Relationship Id="rId116" Type="http://schemas.openxmlformats.org/officeDocument/2006/relationships/ctrlProp" Target="../ctrlProps/ctrlProp1697.xml"/><Relationship Id="rId137" Type="http://schemas.openxmlformats.org/officeDocument/2006/relationships/ctrlProp" Target="../ctrlProps/ctrlProp1718.xml"/><Relationship Id="rId158" Type="http://schemas.openxmlformats.org/officeDocument/2006/relationships/ctrlProp" Target="../ctrlProps/ctrlProp1739.xml"/><Relationship Id="rId302" Type="http://schemas.openxmlformats.org/officeDocument/2006/relationships/ctrlProp" Target="../ctrlProps/ctrlProp1883.xml"/><Relationship Id="rId20" Type="http://schemas.openxmlformats.org/officeDocument/2006/relationships/ctrlProp" Target="../ctrlProps/ctrlProp1601.xml"/><Relationship Id="rId41" Type="http://schemas.openxmlformats.org/officeDocument/2006/relationships/ctrlProp" Target="../ctrlProps/ctrlProp1622.xml"/><Relationship Id="rId62" Type="http://schemas.openxmlformats.org/officeDocument/2006/relationships/ctrlProp" Target="../ctrlProps/ctrlProp1643.xml"/><Relationship Id="rId83" Type="http://schemas.openxmlformats.org/officeDocument/2006/relationships/ctrlProp" Target="../ctrlProps/ctrlProp1664.xml"/><Relationship Id="rId179" Type="http://schemas.openxmlformats.org/officeDocument/2006/relationships/ctrlProp" Target="../ctrlProps/ctrlProp1760.xml"/><Relationship Id="rId190" Type="http://schemas.openxmlformats.org/officeDocument/2006/relationships/ctrlProp" Target="../ctrlProps/ctrlProp1771.xml"/><Relationship Id="rId204" Type="http://schemas.openxmlformats.org/officeDocument/2006/relationships/ctrlProp" Target="../ctrlProps/ctrlProp1785.xml"/><Relationship Id="rId225" Type="http://schemas.openxmlformats.org/officeDocument/2006/relationships/ctrlProp" Target="../ctrlProps/ctrlProp1806.xml"/><Relationship Id="rId246" Type="http://schemas.openxmlformats.org/officeDocument/2006/relationships/ctrlProp" Target="../ctrlProps/ctrlProp1827.xml"/><Relationship Id="rId267" Type="http://schemas.openxmlformats.org/officeDocument/2006/relationships/ctrlProp" Target="../ctrlProps/ctrlProp1848.xml"/><Relationship Id="rId288" Type="http://schemas.openxmlformats.org/officeDocument/2006/relationships/ctrlProp" Target="../ctrlProps/ctrlProp1869.xml"/><Relationship Id="rId106" Type="http://schemas.openxmlformats.org/officeDocument/2006/relationships/ctrlProp" Target="../ctrlProps/ctrlProp1687.xml"/><Relationship Id="rId127" Type="http://schemas.openxmlformats.org/officeDocument/2006/relationships/ctrlProp" Target="../ctrlProps/ctrlProp1708.xml"/><Relationship Id="rId10" Type="http://schemas.openxmlformats.org/officeDocument/2006/relationships/ctrlProp" Target="../ctrlProps/ctrlProp1591.xml"/><Relationship Id="rId31" Type="http://schemas.openxmlformats.org/officeDocument/2006/relationships/ctrlProp" Target="../ctrlProps/ctrlProp1612.xml"/><Relationship Id="rId52" Type="http://schemas.openxmlformats.org/officeDocument/2006/relationships/ctrlProp" Target="../ctrlProps/ctrlProp1633.xml"/><Relationship Id="rId73" Type="http://schemas.openxmlformats.org/officeDocument/2006/relationships/ctrlProp" Target="../ctrlProps/ctrlProp1654.xml"/><Relationship Id="rId94" Type="http://schemas.openxmlformats.org/officeDocument/2006/relationships/ctrlProp" Target="../ctrlProps/ctrlProp1675.xml"/><Relationship Id="rId148" Type="http://schemas.openxmlformats.org/officeDocument/2006/relationships/ctrlProp" Target="../ctrlProps/ctrlProp1729.xml"/><Relationship Id="rId169" Type="http://schemas.openxmlformats.org/officeDocument/2006/relationships/ctrlProp" Target="../ctrlProps/ctrlProp1750.xml"/><Relationship Id="rId4" Type="http://schemas.openxmlformats.org/officeDocument/2006/relationships/ctrlProp" Target="../ctrlProps/ctrlProp1585.xml"/><Relationship Id="rId180" Type="http://schemas.openxmlformats.org/officeDocument/2006/relationships/ctrlProp" Target="../ctrlProps/ctrlProp1761.xml"/><Relationship Id="rId215" Type="http://schemas.openxmlformats.org/officeDocument/2006/relationships/ctrlProp" Target="../ctrlProps/ctrlProp1796.xml"/><Relationship Id="rId236" Type="http://schemas.openxmlformats.org/officeDocument/2006/relationships/ctrlProp" Target="../ctrlProps/ctrlProp1817.xml"/><Relationship Id="rId257" Type="http://schemas.openxmlformats.org/officeDocument/2006/relationships/ctrlProp" Target="../ctrlProps/ctrlProp1838.xml"/><Relationship Id="rId278" Type="http://schemas.openxmlformats.org/officeDocument/2006/relationships/ctrlProp" Target="../ctrlProps/ctrlProp1859.xml"/><Relationship Id="rId303" Type="http://schemas.openxmlformats.org/officeDocument/2006/relationships/ctrlProp" Target="../ctrlProps/ctrlProp1884.xml"/><Relationship Id="rId42" Type="http://schemas.openxmlformats.org/officeDocument/2006/relationships/ctrlProp" Target="../ctrlProps/ctrlProp1623.xml"/><Relationship Id="rId84" Type="http://schemas.openxmlformats.org/officeDocument/2006/relationships/ctrlProp" Target="../ctrlProps/ctrlProp1665.xml"/><Relationship Id="rId138" Type="http://schemas.openxmlformats.org/officeDocument/2006/relationships/ctrlProp" Target="../ctrlProps/ctrlProp1719.xml"/><Relationship Id="rId191" Type="http://schemas.openxmlformats.org/officeDocument/2006/relationships/ctrlProp" Target="../ctrlProps/ctrlProp1772.xml"/><Relationship Id="rId205" Type="http://schemas.openxmlformats.org/officeDocument/2006/relationships/ctrlProp" Target="../ctrlProps/ctrlProp1786.xml"/><Relationship Id="rId247" Type="http://schemas.openxmlformats.org/officeDocument/2006/relationships/ctrlProp" Target="../ctrlProps/ctrlProp1828.xml"/><Relationship Id="rId107" Type="http://schemas.openxmlformats.org/officeDocument/2006/relationships/ctrlProp" Target="../ctrlProps/ctrlProp1688.xml"/><Relationship Id="rId289" Type="http://schemas.openxmlformats.org/officeDocument/2006/relationships/ctrlProp" Target="../ctrlProps/ctrlProp1870.xml"/><Relationship Id="rId11" Type="http://schemas.openxmlformats.org/officeDocument/2006/relationships/ctrlProp" Target="../ctrlProps/ctrlProp1592.xml"/><Relationship Id="rId53" Type="http://schemas.openxmlformats.org/officeDocument/2006/relationships/ctrlProp" Target="../ctrlProps/ctrlProp1634.xml"/><Relationship Id="rId149" Type="http://schemas.openxmlformats.org/officeDocument/2006/relationships/ctrlProp" Target="../ctrlProps/ctrlProp1730.xml"/><Relationship Id="rId95" Type="http://schemas.openxmlformats.org/officeDocument/2006/relationships/ctrlProp" Target="../ctrlProps/ctrlProp1676.xml"/><Relationship Id="rId160" Type="http://schemas.openxmlformats.org/officeDocument/2006/relationships/ctrlProp" Target="../ctrlProps/ctrlProp1741.xml"/><Relationship Id="rId216" Type="http://schemas.openxmlformats.org/officeDocument/2006/relationships/ctrlProp" Target="../ctrlProps/ctrlProp1797.xml"/><Relationship Id="rId258" Type="http://schemas.openxmlformats.org/officeDocument/2006/relationships/ctrlProp" Target="../ctrlProps/ctrlProp1839.xml"/><Relationship Id="rId22" Type="http://schemas.openxmlformats.org/officeDocument/2006/relationships/ctrlProp" Target="../ctrlProps/ctrlProp1603.xml"/><Relationship Id="rId64" Type="http://schemas.openxmlformats.org/officeDocument/2006/relationships/ctrlProp" Target="../ctrlProps/ctrlProp1645.xml"/><Relationship Id="rId118" Type="http://schemas.openxmlformats.org/officeDocument/2006/relationships/ctrlProp" Target="../ctrlProps/ctrlProp1699.xml"/><Relationship Id="rId171" Type="http://schemas.openxmlformats.org/officeDocument/2006/relationships/ctrlProp" Target="../ctrlProps/ctrlProp1752.xml"/><Relationship Id="rId227" Type="http://schemas.openxmlformats.org/officeDocument/2006/relationships/ctrlProp" Target="../ctrlProps/ctrlProp1808.xml"/><Relationship Id="rId269" Type="http://schemas.openxmlformats.org/officeDocument/2006/relationships/ctrlProp" Target="../ctrlProps/ctrlProp1850.xml"/><Relationship Id="rId33" Type="http://schemas.openxmlformats.org/officeDocument/2006/relationships/ctrlProp" Target="../ctrlProps/ctrlProp1614.xml"/><Relationship Id="rId129" Type="http://schemas.openxmlformats.org/officeDocument/2006/relationships/ctrlProp" Target="../ctrlProps/ctrlProp1710.xml"/><Relationship Id="rId280" Type="http://schemas.openxmlformats.org/officeDocument/2006/relationships/ctrlProp" Target="../ctrlProps/ctrlProp1861.xml"/><Relationship Id="rId75" Type="http://schemas.openxmlformats.org/officeDocument/2006/relationships/ctrlProp" Target="../ctrlProps/ctrlProp1656.xml"/><Relationship Id="rId140" Type="http://schemas.openxmlformats.org/officeDocument/2006/relationships/ctrlProp" Target="../ctrlProps/ctrlProp1721.xml"/><Relationship Id="rId182" Type="http://schemas.openxmlformats.org/officeDocument/2006/relationships/ctrlProp" Target="../ctrlProps/ctrlProp1763.xml"/><Relationship Id="rId6" Type="http://schemas.openxmlformats.org/officeDocument/2006/relationships/ctrlProp" Target="../ctrlProps/ctrlProp1587.xml"/><Relationship Id="rId238" Type="http://schemas.openxmlformats.org/officeDocument/2006/relationships/ctrlProp" Target="../ctrlProps/ctrlProp1819.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1892.xml"/><Relationship Id="rId3" Type="http://schemas.openxmlformats.org/officeDocument/2006/relationships/vmlDrawing" Target="../drawings/vmlDrawing20.vml"/><Relationship Id="rId7" Type="http://schemas.openxmlformats.org/officeDocument/2006/relationships/ctrlProp" Target="../ctrlProps/ctrlProp1891.xml"/><Relationship Id="rId2" Type="http://schemas.openxmlformats.org/officeDocument/2006/relationships/drawing" Target="../drawings/drawing20.xml"/><Relationship Id="rId1" Type="http://schemas.openxmlformats.org/officeDocument/2006/relationships/printerSettings" Target="../printerSettings/printerSettings21.bin"/><Relationship Id="rId6" Type="http://schemas.openxmlformats.org/officeDocument/2006/relationships/ctrlProp" Target="../ctrlProps/ctrlProp1890.xml"/><Relationship Id="rId5" Type="http://schemas.openxmlformats.org/officeDocument/2006/relationships/ctrlProp" Target="../ctrlProps/ctrlProp1889.xml"/><Relationship Id="rId4" Type="http://schemas.openxmlformats.org/officeDocument/2006/relationships/ctrlProp" Target="../ctrlProps/ctrlProp1888.xml"/><Relationship Id="rId9" Type="http://schemas.openxmlformats.org/officeDocument/2006/relationships/ctrlProp" Target="../ctrlProps/ctrlProp1893.xml"/></Relationships>
</file>

<file path=xl/worksheets/_rels/sheet22.xml.rels><?xml version="1.0" encoding="UTF-8" standalone="yes"?>
<Relationships xmlns="http://schemas.openxmlformats.org/package/2006/relationships"><Relationship Id="rId117" Type="http://schemas.openxmlformats.org/officeDocument/2006/relationships/ctrlProp" Target="../ctrlProps/ctrlProp2007.xml"/><Relationship Id="rId299" Type="http://schemas.openxmlformats.org/officeDocument/2006/relationships/ctrlProp" Target="../ctrlProps/ctrlProp2189.xml"/><Relationship Id="rId21" Type="http://schemas.openxmlformats.org/officeDocument/2006/relationships/ctrlProp" Target="../ctrlProps/ctrlProp1911.xml"/><Relationship Id="rId63" Type="http://schemas.openxmlformats.org/officeDocument/2006/relationships/ctrlProp" Target="../ctrlProps/ctrlProp1953.xml"/><Relationship Id="rId159" Type="http://schemas.openxmlformats.org/officeDocument/2006/relationships/ctrlProp" Target="../ctrlProps/ctrlProp2049.xml"/><Relationship Id="rId170" Type="http://schemas.openxmlformats.org/officeDocument/2006/relationships/ctrlProp" Target="../ctrlProps/ctrlProp2060.xml"/><Relationship Id="rId226" Type="http://schemas.openxmlformats.org/officeDocument/2006/relationships/ctrlProp" Target="../ctrlProps/ctrlProp2116.xml"/><Relationship Id="rId268" Type="http://schemas.openxmlformats.org/officeDocument/2006/relationships/ctrlProp" Target="../ctrlProps/ctrlProp2158.xml"/><Relationship Id="rId32" Type="http://schemas.openxmlformats.org/officeDocument/2006/relationships/ctrlProp" Target="../ctrlProps/ctrlProp1922.xml"/><Relationship Id="rId74" Type="http://schemas.openxmlformats.org/officeDocument/2006/relationships/ctrlProp" Target="../ctrlProps/ctrlProp1964.xml"/><Relationship Id="rId128" Type="http://schemas.openxmlformats.org/officeDocument/2006/relationships/ctrlProp" Target="../ctrlProps/ctrlProp2018.xml"/><Relationship Id="rId5" Type="http://schemas.openxmlformats.org/officeDocument/2006/relationships/ctrlProp" Target="../ctrlProps/ctrlProp1895.xml"/><Relationship Id="rId181" Type="http://schemas.openxmlformats.org/officeDocument/2006/relationships/ctrlProp" Target="../ctrlProps/ctrlProp2071.xml"/><Relationship Id="rId237" Type="http://schemas.openxmlformats.org/officeDocument/2006/relationships/ctrlProp" Target="../ctrlProps/ctrlProp2127.xml"/><Relationship Id="rId279" Type="http://schemas.openxmlformats.org/officeDocument/2006/relationships/ctrlProp" Target="../ctrlProps/ctrlProp2169.xml"/><Relationship Id="rId43" Type="http://schemas.openxmlformats.org/officeDocument/2006/relationships/ctrlProp" Target="../ctrlProps/ctrlProp1933.xml"/><Relationship Id="rId139" Type="http://schemas.openxmlformats.org/officeDocument/2006/relationships/ctrlProp" Target="../ctrlProps/ctrlProp2029.xml"/><Relationship Id="rId290" Type="http://schemas.openxmlformats.org/officeDocument/2006/relationships/ctrlProp" Target="../ctrlProps/ctrlProp2180.xml"/><Relationship Id="rId304" Type="http://schemas.openxmlformats.org/officeDocument/2006/relationships/ctrlProp" Target="../ctrlProps/ctrlProp2194.xml"/><Relationship Id="rId85" Type="http://schemas.openxmlformats.org/officeDocument/2006/relationships/ctrlProp" Target="../ctrlProps/ctrlProp1975.xml"/><Relationship Id="rId150" Type="http://schemas.openxmlformats.org/officeDocument/2006/relationships/ctrlProp" Target="../ctrlProps/ctrlProp2040.xml"/><Relationship Id="rId192" Type="http://schemas.openxmlformats.org/officeDocument/2006/relationships/ctrlProp" Target="../ctrlProps/ctrlProp2082.xml"/><Relationship Id="rId206" Type="http://schemas.openxmlformats.org/officeDocument/2006/relationships/ctrlProp" Target="../ctrlProps/ctrlProp2096.xml"/><Relationship Id="rId248" Type="http://schemas.openxmlformats.org/officeDocument/2006/relationships/ctrlProp" Target="../ctrlProps/ctrlProp2138.xml"/><Relationship Id="rId12" Type="http://schemas.openxmlformats.org/officeDocument/2006/relationships/ctrlProp" Target="../ctrlProps/ctrlProp1902.xml"/><Relationship Id="rId108" Type="http://schemas.openxmlformats.org/officeDocument/2006/relationships/ctrlProp" Target="../ctrlProps/ctrlProp1998.xml"/><Relationship Id="rId54" Type="http://schemas.openxmlformats.org/officeDocument/2006/relationships/ctrlProp" Target="../ctrlProps/ctrlProp1944.xml"/><Relationship Id="rId96" Type="http://schemas.openxmlformats.org/officeDocument/2006/relationships/ctrlProp" Target="../ctrlProps/ctrlProp1986.xml"/><Relationship Id="rId161" Type="http://schemas.openxmlformats.org/officeDocument/2006/relationships/ctrlProp" Target="../ctrlProps/ctrlProp2051.xml"/><Relationship Id="rId217" Type="http://schemas.openxmlformats.org/officeDocument/2006/relationships/ctrlProp" Target="../ctrlProps/ctrlProp2107.xml"/><Relationship Id="rId259" Type="http://schemas.openxmlformats.org/officeDocument/2006/relationships/ctrlProp" Target="../ctrlProps/ctrlProp2149.xml"/><Relationship Id="rId23" Type="http://schemas.openxmlformats.org/officeDocument/2006/relationships/ctrlProp" Target="../ctrlProps/ctrlProp1913.xml"/><Relationship Id="rId119" Type="http://schemas.openxmlformats.org/officeDocument/2006/relationships/ctrlProp" Target="../ctrlProps/ctrlProp2009.xml"/><Relationship Id="rId270" Type="http://schemas.openxmlformats.org/officeDocument/2006/relationships/ctrlProp" Target="../ctrlProps/ctrlProp2160.xml"/><Relationship Id="rId44" Type="http://schemas.openxmlformats.org/officeDocument/2006/relationships/ctrlProp" Target="../ctrlProps/ctrlProp1934.xml"/><Relationship Id="rId65" Type="http://schemas.openxmlformats.org/officeDocument/2006/relationships/ctrlProp" Target="../ctrlProps/ctrlProp1955.xml"/><Relationship Id="rId86" Type="http://schemas.openxmlformats.org/officeDocument/2006/relationships/ctrlProp" Target="../ctrlProps/ctrlProp1976.xml"/><Relationship Id="rId130" Type="http://schemas.openxmlformats.org/officeDocument/2006/relationships/ctrlProp" Target="../ctrlProps/ctrlProp2020.xml"/><Relationship Id="rId151" Type="http://schemas.openxmlformats.org/officeDocument/2006/relationships/ctrlProp" Target="../ctrlProps/ctrlProp2041.xml"/><Relationship Id="rId172" Type="http://schemas.openxmlformats.org/officeDocument/2006/relationships/ctrlProp" Target="../ctrlProps/ctrlProp2062.xml"/><Relationship Id="rId193" Type="http://schemas.openxmlformats.org/officeDocument/2006/relationships/ctrlProp" Target="../ctrlProps/ctrlProp2083.xml"/><Relationship Id="rId207" Type="http://schemas.openxmlformats.org/officeDocument/2006/relationships/ctrlProp" Target="../ctrlProps/ctrlProp2097.xml"/><Relationship Id="rId228" Type="http://schemas.openxmlformats.org/officeDocument/2006/relationships/ctrlProp" Target="../ctrlProps/ctrlProp2118.xml"/><Relationship Id="rId249" Type="http://schemas.openxmlformats.org/officeDocument/2006/relationships/ctrlProp" Target="../ctrlProps/ctrlProp2139.xml"/><Relationship Id="rId13" Type="http://schemas.openxmlformats.org/officeDocument/2006/relationships/ctrlProp" Target="../ctrlProps/ctrlProp1903.xml"/><Relationship Id="rId109" Type="http://schemas.openxmlformats.org/officeDocument/2006/relationships/ctrlProp" Target="../ctrlProps/ctrlProp1999.xml"/><Relationship Id="rId260" Type="http://schemas.openxmlformats.org/officeDocument/2006/relationships/ctrlProp" Target="../ctrlProps/ctrlProp2150.xml"/><Relationship Id="rId281" Type="http://schemas.openxmlformats.org/officeDocument/2006/relationships/ctrlProp" Target="../ctrlProps/ctrlProp2171.xml"/><Relationship Id="rId34" Type="http://schemas.openxmlformats.org/officeDocument/2006/relationships/ctrlProp" Target="../ctrlProps/ctrlProp1924.xml"/><Relationship Id="rId55" Type="http://schemas.openxmlformats.org/officeDocument/2006/relationships/ctrlProp" Target="../ctrlProps/ctrlProp1945.xml"/><Relationship Id="rId76" Type="http://schemas.openxmlformats.org/officeDocument/2006/relationships/ctrlProp" Target="../ctrlProps/ctrlProp1966.xml"/><Relationship Id="rId97" Type="http://schemas.openxmlformats.org/officeDocument/2006/relationships/ctrlProp" Target="../ctrlProps/ctrlProp1987.xml"/><Relationship Id="rId120" Type="http://schemas.openxmlformats.org/officeDocument/2006/relationships/ctrlProp" Target="../ctrlProps/ctrlProp2010.xml"/><Relationship Id="rId141" Type="http://schemas.openxmlformats.org/officeDocument/2006/relationships/ctrlProp" Target="../ctrlProps/ctrlProp2031.xml"/><Relationship Id="rId7" Type="http://schemas.openxmlformats.org/officeDocument/2006/relationships/ctrlProp" Target="../ctrlProps/ctrlProp1897.xml"/><Relationship Id="rId162" Type="http://schemas.openxmlformats.org/officeDocument/2006/relationships/ctrlProp" Target="../ctrlProps/ctrlProp2052.xml"/><Relationship Id="rId183" Type="http://schemas.openxmlformats.org/officeDocument/2006/relationships/ctrlProp" Target="../ctrlProps/ctrlProp2073.xml"/><Relationship Id="rId218" Type="http://schemas.openxmlformats.org/officeDocument/2006/relationships/ctrlProp" Target="../ctrlProps/ctrlProp2108.xml"/><Relationship Id="rId239" Type="http://schemas.openxmlformats.org/officeDocument/2006/relationships/ctrlProp" Target="../ctrlProps/ctrlProp2129.xml"/><Relationship Id="rId250" Type="http://schemas.openxmlformats.org/officeDocument/2006/relationships/ctrlProp" Target="../ctrlProps/ctrlProp2140.xml"/><Relationship Id="rId271" Type="http://schemas.openxmlformats.org/officeDocument/2006/relationships/ctrlProp" Target="../ctrlProps/ctrlProp2161.xml"/><Relationship Id="rId292" Type="http://schemas.openxmlformats.org/officeDocument/2006/relationships/ctrlProp" Target="../ctrlProps/ctrlProp2182.xml"/><Relationship Id="rId306" Type="http://schemas.openxmlformats.org/officeDocument/2006/relationships/ctrlProp" Target="../ctrlProps/ctrlProp2196.xml"/><Relationship Id="rId24" Type="http://schemas.openxmlformats.org/officeDocument/2006/relationships/ctrlProp" Target="../ctrlProps/ctrlProp1914.xml"/><Relationship Id="rId45" Type="http://schemas.openxmlformats.org/officeDocument/2006/relationships/ctrlProp" Target="../ctrlProps/ctrlProp1935.xml"/><Relationship Id="rId66" Type="http://schemas.openxmlformats.org/officeDocument/2006/relationships/ctrlProp" Target="../ctrlProps/ctrlProp1956.xml"/><Relationship Id="rId87" Type="http://schemas.openxmlformats.org/officeDocument/2006/relationships/ctrlProp" Target="../ctrlProps/ctrlProp1977.xml"/><Relationship Id="rId110" Type="http://schemas.openxmlformats.org/officeDocument/2006/relationships/ctrlProp" Target="../ctrlProps/ctrlProp2000.xml"/><Relationship Id="rId131" Type="http://schemas.openxmlformats.org/officeDocument/2006/relationships/ctrlProp" Target="../ctrlProps/ctrlProp2021.xml"/><Relationship Id="rId152" Type="http://schemas.openxmlformats.org/officeDocument/2006/relationships/ctrlProp" Target="../ctrlProps/ctrlProp2042.xml"/><Relationship Id="rId173" Type="http://schemas.openxmlformats.org/officeDocument/2006/relationships/ctrlProp" Target="../ctrlProps/ctrlProp2063.xml"/><Relationship Id="rId194" Type="http://schemas.openxmlformats.org/officeDocument/2006/relationships/ctrlProp" Target="../ctrlProps/ctrlProp2084.xml"/><Relationship Id="rId208" Type="http://schemas.openxmlformats.org/officeDocument/2006/relationships/ctrlProp" Target="../ctrlProps/ctrlProp2098.xml"/><Relationship Id="rId229" Type="http://schemas.openxmlformats.org/officeDocument/2006/relationships/ctrlProp" Target="../ctrlProps/ctrlProp2119.xml"/><Relationship Id="rId240" Type="http://schemas.openxmlformats.org/officeDocument/2006/relationships/ctrlProp" Target="../ctrlProps/ctrlProp2130.xml"/><Relationship Id="rId261" Type="http://schemas.openxmlformats.org/officeDocument/2006/relationships/ctrlProp" Target="../ctrlProps/ctrlProp2151.xml"/><Relationship Id="rId14" Type="http://schemas.openxmlformats.org/officeDocument/2006/relationships/ctrlProp" Target="../ctrlProps/ctrlProp1904.xml"/><Relationship Id="rId35" Type="http://schemas.openxmlformats.org/officeDocument/2006/relationships/ctrlProp" Target="../ctrlProps/ctrlProp1925.xml"/><Relationship Id="rId56" Type="http://schemas.openxmlformats.org/officeDocument/2006/relationships/ctrlProp" Target="../ctrlProps/ctrlProp1946.xml"/><Relationship Id="rId77" Type="http://schemas.openxmlformats.org/officeDocument/2006/relationships/ctrlProp" Target="../ctrlProps/ctrlProp1967.xml"/><Relationship Id="rId100" Type="http://schemas.openxmlformats.org/officeDocument/2006/relationships/ctrlProp" Target="../ctrlProps/ctrlProp1990.xml"/><Relationship Id="rId282" Type="http://schemas.openxmlformats.org/officeDocument/2006/relationships/ctrlProp" Target="../ctrlProps/ctrlProp2172.xml"/><Relationship Id="rId8" Type="http://schemas.openxmlformats.org/officeDocument/2006/relationships/ctrlProp" Target="../ctrlProps/ctrlProp1898.xml"/><Relationship Id="rId98" Type="http://schemas.openxmlformats.org/officeDocument/2006/relationships/ctrlProp" Target="../ctrlProps/ctrlProp1988.xml"/><Relationship Id="rId121" Type="http://schemas.openxmlformats.org/officeDocument/2006/relationships/ctrlProp" Target="../ctrlProps/ctrlProp2011.xml"/><Relationship Id="rId142" Type="http://schemas.openxmlformats.org/officeDocument/2006/relationships/ctrlProp" Target="../ctrlProps/ctrlProp2032.xml"/><Relationship Id="rId163" Type="http://schemas.openxmlformats.org/officeDocument/2006/relationships/ctrlProp" Target="../ctrlProps/ctrlProp2053.xml"/><Relationship Id="rId184" Type="http://schemas.openxmlformats.org/officeDocument/2006/relationships/ctrlProp" Target="../ctrlProps/ctrlProp2074.xml"/><Relationship Id="rId219" Type="http://schemas.openxmlformats.org/officeDocument/2006/relationships/ctrlProp" Target="../ctrlProps/ctrlProp2109.xml"/><Relationship Id="rId230" Type="http://schemas.openxmlformats.org/officeDocument/2006/relationships/ctrlProp" Target="../ctrlProps/ctrlProp2120.xml"/><Relationship Id="rId251" Type="http://schemas.openxmlformats.org/officeDocument/2006/relationships/ctrlProp" Target="../ctrlProps/ctrlProp2141.xml"/><Relationship Id="rId25" Type="http://schemas.openxmlformats.org/officeDocument/2006/relationships/ctrlProp" Target="../ctrlProps/ctrlProp1915.xml"/><Relationship Id="rId46" Type="http://schemas.openxmlformats.org/officeDocument/2006/relationships/ctrlProp" Target="../ctrlProps/ctrlProp1936.xml"/><Relationship Id="rId67" Type="http://schemas.openxmlformats.org/officeDocument/2006/relationships/ctrlProp" Target="../ctrlProps/ctrlProp1957.xml"/><Relationship Id="rId272" Type="http://schemas.openxmlformats.org/officeDocument/2006/relationships/ctrlProp" Target="../ctrlProps/ctrlProp2162.xml"/><Relationship Id="rId293" Type="http://schemas.openxmlformats.org/officeDocument/2006/relationships/ctrlProp" Target="../ctrlProps/ctrlProp2183.xml"/><Relationship Id="rId307" Type="http://schemas.openxmlformats.org/officeDocument/2006/relationships/ctrlProp" Target="../ctrlProps/ctrlProp2197.xml"/><Relationship Id="rId88" Type="http://schemas.openxmlformats.org/officeDocument/2006/relationships/ctrlProp" Target="../ctrlProps/ctrlProp1978.xml"/><Relationship Id="rId111" Type="http://schemas.openxmlformats.org/officeDocument/2006/relationships/ctrlProp" Target="../ctrlProps/ctrlProp2001.xml"/><Relationship Id="rId132" Type="http://schemas.openxmlformats.org/officeDocument/2006/relationships/ctrlProp" Target="../ctrlProps/ctrlProp2022.xml"/><Relationship Id="rId153" Type="http://schemas.openxmlformats.org/officeDocument/2006/relationships/ctrlProp" Target="../ctrlProps/ctrlProp2043.xml"/><Relationship Id="rId174" Type="http://schemas.openxmlformats.org/officeDocument/2006/relationships/ctrlProp" Target="../ctrlProps/ctrlProp2064.xml"/><Relationship Id="rId195" Type="http://schemas.openxmlformats.org/officeDocument/2006/relationships/ctrlProp" Target="../ctrlProps/ctrlProp2085.xml"/><Relationship Id="rId209" Type="http://schemas.openxmlformats.org/officeDocument/2006/relationships/ctrlProp" Target="../ctrlProps/ctrlProp2099.xml"/><Relationship Id="rId220" Type="http://schemas.openxmlformats.org/officeDocument/2006/relationships/ctrlProp" Target="../ctrlProps/ctrlProp2110.xml"/><Relationship Id="rId241" Type="http://schemas.openxmlformats.org/officeDocument/2006/relationships/ctrlProp" Target="../ctrlProps/ctrlProp2131.xml"/><Relationship Id="rId15" Type="http://schemas.openxmlformats.org/officeDocument/2006/relationships/ctrlProp" Target="../ctrlProps/ctrlProp1905.xml"/><Relationship Id="rId36" Type="http://schemas.openxmlformats.org/officeDocument/2006/relationships/ctrlProp" Target="../ctrlProps/ctrlProp1926.xml"/><Relationship Id="rId57" Type="http://schemas.openxmlformats.org/officeDocument/2006/relationships/ctrlProp" Target="../ctrlProps/ctrlProp1947.xml"/><Relationship Id="rId262" Type="http://schemas.openxmlformats.org/officeDocument/2006/relationships/ctrlProp" Target="../ctrlProps/ctrlProp2152.xml"/><Relationship Id="rId283" Type="http://schemas.openxmlformats.org/officeDocument/2006/relationships/ctrlProp" Target="../ctrlProps/ctrlProp2173.xml"/><Relationship Id="rId78" Type="http://schemas.openxmlformats.org/officeDocument/2006/relationships/ctrlProp" Target="../ctrlProps/ctrlProp1968.xml"/><Relationship Id="rId99" Type="http://schemas.openxmlformats.org/officeDocument/2006/relationships/ctrlProp" Target="../ctrlProps/ctrlProp1989.xml"/><Relationship Id="rId101" Type="http://schemas.openxmlformats.org/officeDocument/2006/relationships/ctrlProp" Target="../ctrlProps/ctrlProp1991.xml"/><Relationship Id="rId122" Type="http://schemas.openxmlformats.org/officeDocument/2006/relationships/ctrlProp" Target="../ctrlProps/ctrlProp2012.xml"/><Relationship Id="rId143" Type="http://schemas.openxmlformats.org/officeDocument/2006/relationships/ctrlProp" Target="../ctrlProps/ctrlProp2033.xml"/><Relationship Id="rId164" Type="http://schemas.openxmlformats.org/officeDocument/2006/relationships/ctrlProp" Target="../ctrlProps/ctrlProp2054.xml"/><Relationship Id="rId185" Type="http://schemas.openxmlformats.org/officeDocument/2006/relationships/ctrlProp" Target="../ctrlProps/ctrlProp2075.xml"/><Relationship Id="rId9" Type="http://schemas.openxmlformats.org/officeDocument/2006/relationships/ctrlProp" Target="../ctrlProps/ctrlProp1899.xml"/><Relationship Id="rId210" Type="http://schemas.openxmlformats.org/officeDocument/2006/relationships/ctrlProp" Target="../ctrlProps/ctrlProp2100.xml"/><Relationship Id="rId26" Type="http://schemas.openxmlformats.org/officeDocument/2006/relationships/ctrlProp" Target="../ctrlProps/ctrlProp1916.xml"/><Relationship Id="rId231" Type="http://schemas.openxmlformats.org/officeDocument/2006/relationships/ctrlProp" Target="../ctrlProps/ctrlProp2121.xml"/><Relationship Id="rId252" Type="http://schemas.openxmlformats.org/officeDocument/2006/relationships/ctrlProp" Target="../ctrlProps/ctrlProp2142.xml"/><Relationship Id="rId273" Type="http://schemas.openxmlformats.org/officeDocument/2006/relationships/ctrlProp" Target="../ctrlProps/ctrlProp2163.xml"/><Relationship Id="rId294" Type="http://schemas.openxmlformats.org/officeDocument/2006/relationships/ctrlProp" Target="../ctrlProps/ctrlProp2184.xml"/><Relationship Id="rId308" Type="http://schemas.openxmlformats.org/officeDocument/2006/relationships/ctrlProp" Target="../ctrlProps/ctrlProp2198.xml"/><Relationship Id="rId47" Type="http://schemas.openxmlformats.org/officeDocument/2006/relationships/ctrlProp" Target="../ctrlProps/ctrlProp1937.xml"/><Relationship Id="rId68" Type="http://schemas.openxmlformats.org/officeDocument/2006/relationships/ctrlProp" Target="../ctrlProps/ctrlProp1958.xml"/><Relationship Id="rId89" Type="http://schemas.openxmlformats.org/officeDocument/2006/relationships/ctrlProp" Target="../ctrlProps/ctrlProp1979.xml"/><Relationship Id="rId112" Type="http://schemas.openxmlformats.org/officeDocument/2006/relationships/ctrlProp" Target="../ctrlProps/ctrlProp2002.xml"/><Relationship Id="rId133" Type="http://schemas.openxmlformats.org/officeDocument/2006/relationships/ctrlProp" Target="../ctrlProps/ctrlProp2023.xml"/><Relationship Id="rId154" Type="http://schemas.openxmlformats.org/officeDocument/2006/relationships/ctrlProp" Target="../ctrlProps/ctrlProp2044.xml"/><Relationship Id="rId175" Type="http://schemas.openxmlformats.org/officeDocument/2006/relationships/ctrlProp" Target="../ctrlProps/ctrlProp2065.xml"/><Relationship Id="rId196" Type="http://schemas.openxmlformats.org/officeDocument/2006/relationships/ctrlProp" Target="../ctrlProps/ctrlProp2086.xml"/><Relationship Id="rId200" Type="http://schemas.openxmlformats.org/officeDocument/2006/relationships/ctrlProp" Target="../ctrlProps/ctrlProp2090.xml"/><Relationship Id="rId16" Type="http://schemas.openxmlformats.org/officeDocument/2006/relationships/ctrlProp" Target="../ctrlProps/ctrlProp1906.xml"/><Relationship Id="rId221" Type="http://schemas.openxmlformats.org/officeDocument/2006/relationships/ctrlProp" Target="../ctrlProps/ctrlProp2111.xml"/><Relationship Id="rId242" Type="http://schemas.openxmlformats.org/officeDocument/2006/relationships/ctrlProp" Target="../ctrlProps/ctrlProp2132.xml"/><Relationship Id="rId263" Type="http://schemas.openxmlformats.org/officeDocument/2006/relationships/ctrlProp" Target="../ctrlProps/ctrlProp2153.xml"/><Relationship Id="rId284" Type="http://schemas.openxmlformats.org/officeDocument/2006/relationships/ctrlProp" Target="../ctrlProps/ctrlProp2174.xml"/><Relationship Id="rId37" Type="http://schemas.openxmlformats.org/officeDocument/2006/relationships/ctrlProp" Target="../ctrlProps/ctrlProp1927.xml"/><Relationship Id="rId58" Type="http://schemas.openxmlformats.org/officeDocument/2006/relationships/ctrlProp" Target="../ctrlProps/ctrlProp1948.xml"/><Relationship Id="rId79" Type="http://schemas.openxmlformats.org/officeDocument/2006/relationships/ctrlProp" Target="../ctrlProps/ctrlProp1969.xml"/><Relationship Id="rId102" Type="http://schemas.openxmlformats.org/officeDocument/2006/relationships/ctrlProp" Target="../ctrlProps/ctrlProp1992.xml"/><Relationship Id="rId123" Type="http://schemas.openxmlformats.org/officeDocument/2006/relationships/ctrlProp" Target="../ctrlProps/ctrlProp2013.xml"/><Relationship Id="rId144" Type="http://schemas.openxmlformats.org/officeDocument/2006/relationships/ctrlProp" Target="../ctrlProps/ctrlProp2034.xml"/><Relationship Id="rId90" Type="http://schemas.openxmlformats.org/officeDocument/2006/relationships/ctrlProp" Target="../ctrlProps/ctrlProp1980.xml"/><Relationship Id="rId165" Type="http://schemas.openxmlformats.org/officeDocument/2006/relationships/ctrlProp" Target="../ctrlProps/ctrlProp2055.xml"/><Relationship Id="rId186" Type="http://schemas.openxmlformats.org/officeDocument/2006/relationships/ctrlProp" Target="../ctrlProps/ctrlProp2076.xml"/><Relationship Id="rId211" Type="http://schemas.openxmlformats.org/officeDocument/2006/relationships/ctrlProp" Target="../ctrlProps/ctrlProp2101.xml"/><Relationship Id="rId232" Type="http://schemas.openxmlformats.org/officeDocument/2006/relationships/ctrlProp" Target="../ctrlProps/ctrlProp2122.xml"/><Relationship Id="rId253" Type="http://schemas.openxmlformats.org/officeDocument/2006/relationships/ctrlProp" Target="../ctrlProps/ctrlProp2143.xml"/><Relationship Id="rId274" Type="http://schemas.openxmlformats.org/officeDocument/2006/relationships/ctrlProp" Target="../ctrlProps/ctrlProp2164.xml"/><Relationship Id="rId295" Type="http://schemas.openxmlformats.org/officeDocument/2006/relationships/ctrlProp" Target="../ctrlProps/ctrlProp2185.xml"/><Relationship Id="rId309" Type="http://schemas.openxmlformats.org/officeDocument/2006/relationships/ctrlProp" Target="../ctrlProps/ctrlProp2199.xml"/><Relationship Id="rId27" Type="http://schemas.openxmlformats.org/officeDocument/2006/relationships/ctrlProp" Target="../ctrlProps/ctrlProp1917.xml"/><Relationship Id="rId48" Type="http://schemas.openxmlformats.org/officeDocument/2006/relationships/ctrlProp" Target="../ctrlProps/ctrlProp1938.xml"/><Relationship Id="rId69" Type="http://schemas.openxmlformats.org/officeDocument/2006/relationships/ctrlProp" Target="../ctrlProps/ctrlProp1959.xml"/><Relationship Id="rId113" Type="http://schemas.openxmlformats.org/officeDocument/2006/relationships/ctrlProp" Target="../ctrlProps/ctrlProp2003.xml"/><Relationship Id="rId134" Type="http://schemas.openxmlformats.org/officeDocument/2006/relationships/ctrlProp" Target="../ctrlProps/ctrlProp2024.xml"/><Relationship Id="rId80" Type="http://schemas.openxmlformats.org/officeDocument/2006/relationships/ctrlProp" Target="../ctrlProps/ctrlProp1970.xml"/><Relationship Id="rId155" Type="http://schemas.openxmlformats.org/officeDocument/2006/relationships/ctrlProp" Target="../ctrlProps/ctrlProp2045.xml"/><Relationship Id="rId176" Type="http://schemas.openxmlformats.org/officeDocument/2006/relationships/ctrlProp" Target="../ctrlProps/ctrlProp2066.xml"/><Relationship Id="rId197" Type="http://schemas.openxmlformats.org/officeDocument/2006/relationships/ctrlProp" Target="../ctrlProps/ctrlProp2087.xml"/><Relationship Id="rId201" Type="http://schemas.openxmlformats.org/officeDocument/2006/relationships/ctrlProp" Target="../ctrlProps/ctrlProp2091.xml"/><Relationship Id="rId222" Type="http://schemas.openxmlformats.org/officeDocument/2006/relationships/ctrlProp" Target="../ctrlProps/ctrlProp2112.xml"/><Relationship Id="rId243" Type="http://schemas.openxmlformats.org/officeDocument/2006/relationships/ctrlProp" Target="../ctrlProps/ctrlProp2133.xml"/><Relationship Id="rId264" Type="http://schemas.openxmlformats.org/officeDocument/2006/relationships/ctrlProp" Target="../ctrlProps/ctrlProp2154.xml"/><Relationship Id="rId285" Type="http://schemas.openxmlformats.org/officeDocument/2006/relationships/ctrlProp" Target="../ctrlProps/ctrlProp2175.xml"/><Relationship Id="rId17" Type="http://schemas.openxmlformats.org/officeDocument/2006/relationships/ctrlProp" Target="../ctrlProps/ctrlProp1907.xml"/><Relationship Id="rId38" Type="http://schemas.openxmlformats.org/officeDocument/2006/relationships/ctrlProp" Target="../ctrlProps/ctrlProp1928.xml"/><Relationship Id="rId59" Type="http://schemas.openxmlformats.org/officeDocument/2006/relationships/ctrlProp" Target="../ctrlProps/ctrlProp1949.xml"/><Relationship Id="rId103" Type="http://schemas.openxmlformats.org/officeDocument/2006/relationships/ctrlProp" Target="../ctrlProps/ctrlProp1993.xml"/><Relationship Id="rId124" Type="http://schemas.openxmlformats.org/officeDocument/2006/relationships/ctrlProp" Target="../ctrlProps/ctrlProp2014.xml"/><Relationship Id="rId310" Type="http://schemas.openxmlformats.org/officeDocument/2006/relationships/ctrlProp" Target="../ctrlProps/ctrlProp2200.xml"/><Relationship Id="rId70" Type="http://schemas.openxmlformats.org/officeDocument/2006/relationships/ctrlProp" Target="../ctrlProps/ctrlProp1960.xml"/><Relationship Id="rId91" Type="http://schemas.openxmlformats.org/officeDocument/2006/relationships/ctrlProp" Target="../ctrlProps/ctrlProp1981.xml"/><Relationship Id="rId145" Type="http://schemas.openxmlformats.org/officeDocument/2006/relationships/ctrlProp" Target="../ctrlProps/ctrlProp2035.xml"/><Relationship Id="rId166" Type="http://schemas.openxmlformats.org/officeDocument/2006/relationships/ctrlProp" Target="../ctrlProps/ctrlProp2056.xml"/><Relationship Id="rId187" Type="http://schemas.openxmlformats.org/officeDocument/2006/relationships/ctrlProp" Target="../ctrlProps/ctrlProp2077.xml"/><Relationship Id="rId1" Type="http://schemas.openxmlformats.org/officeDocument/2006/relationships/printerSettings" Target="../printerSettings/printerSettings22.bin"/><Relationship Id="rId212" Type="http://schemas.openxmlformats.org/officeDocument/2006/relationships/ctrlProp" Target="../ctrlProps/ctrlProp2102.xml"/><Relationship Id="rId233" Type="http://schemas.openxmlformats.org/officeDocument/2006/relationships/ctrlProp" Target="../ctrlProps/ctrlProp2123.xml"/><Relationship Id="rId254" Type="http://schemas.openxmlformats.org/officeDocument/2006/relationships/ctrlProp" Target="../ctrlProps/ctrlProp2144.xml"/><Relationship Id="rId28" Type="http://schemas.openxmlformats.org/officeDocument/2006/relationships/ctrlProp" Target="../ctrlProps/ctrlProp1918.xml"/><Relationship Id="rId49" Type="http://schemas.openxmlformats.org/officeDocument/2006/relationships/ctrlProp" Target="../ctrlProps/ctrlProp1939.xml"/><Relationship Id="rId114" Type="http://schemas.openxmlformats.org/officeDocument/2006/relationships/ctrlProp" Target="../ctrlProps/ctrlProp2004.xml"/><Relationship Id="rId275" Type="http://schemas.openxmlformats.org/officeDocument/2006/relationships/ctrlProp" Target="../ctrlProps/ctrlProp2165.xml"/><Relationship Id="rId296" Type="http://schemas.openxmlformats.org/officeDocument/2006/relationships/ctrlProp" Target="../ctrlProps/ctrlProp2186.xml"/><Relationship Id="rId300" Type="http://schemas.openxmlformats.org/officeDocument/2006/relationships/ctrlProp" Target="../ctrlProps/ctrlProp2190.xml"/><Relationship Id="rId60" Type="http://schemas.openxmlformats.org/officeDocument/2006/relationships/ctrlProp" Target="../ctrlProps/ctrlProp1950.xml"/><Relationship Id="rId81" Type="http://schemas.openxmlformats.org/officeDocument/2006/relationships/ctrlProp" Target="../ctrlProps/ctrlProp1971.xml"/><Relationship Id="rId135" Type="http://schemas.openxmlformats.org/officeDocument/2006/relationships/ctrlProp" Target="../ctrlProps/ctrlProp2025.xml"/><Relationship Id="rId156" Type="http://schemas.openxmlformats.org/officeDocument/2006/relationships/ctrlProp" Target="../ctrlProps/ctrlProp2046.xml"/><Relationship Id="rId177" Type="http://schemas.openxmlformats.org/officeDocument/2006/relationships/ctrlProp" Target="../ctrlProps/ctrlProp2067.xml"/><Relationship Id="rId198" Type="http://schemas.openxmlformats.org/officeDocument/2006/relationships/ctrlProp" Target="../ctrlProps/ctrlProp2088.xml"/><Relationship Id="rId202" Type="http://schemas.openxmlformats.org/officeDocument/2006/relationships/ctrlProp" Target="../ctrlProps/ctrlProp2092.xml"/><Relationship Id="rId223" Type="http://schemas.openxmlformats.org/officeDocument/2006/relationships/ctrlProp" Target="../ctrlProps/ctrlProp2113.xml"/><Relationship Id="rId244" Type="http://schemas.openxmlformats.org/officeDocument/2006/relationships/ctrlProp" Target="../ctrlProps/ctrlProp2134.xml"/><Relationship Id="rId18" Type="http://schemas.openxmlformats.org/officeDocument/2006/relationships/ctrlProp" Target="../ctrlProps/ctrlProp1908.xml"/><Relationship Id="rId39" Type="http://schemas.openxmlformats.org/officeDocument/2006/relationships/ctrlProp" Target="../ctrlProps/ctrlProp1929.xml"/><Relationship Id="rId265" Type="http://schemas.openxmlformats.org/officeDocument/2006/relationships/ctrlProp" Target="../ctrlProps/ctrlProp2155.xml"/><Relationship Id="rId286" Type="http://schemas.openxmlformats.org/officeDocument/2006/relationships/ctrlProp" Target="../ctrlProps/ctrlProp2176.xml"/><Relationship Id="rId50" Type="http://schemas.openxmlformats.org/officeDocument/2006/relationships/ctrlProp" Target="../ctrlProps/ctrlProp1940.xml"/><Relationship Id="rId104" Type="http://schemas.openxmlformats.org/officeDocument/2006/relationships/ctrlProp" Target="../ctrlProps/ctrlProp1994.xml"/><Relationship Id="rId125" Type="http://schemas.openxmlformats.org/officeDocument/2006/relationships/ctrlProp" Target="../ctrlProps/ctrlProp2015.xml"/><Relationship Id="rId146" Type="http://schemas.openxmlformats.org/officeDocument/2006/relationships/ctrlProp" Target="../ctrlProps/ctrlProp2036.xml"/><Relationship Id="rId167" Type="http://schemas.openxmlformats.org/officeDocument/2006/relationships/ctrlProp" Target="../ctrlProps/ctrlProp2057.xml"/><Relationship Id="rId188" Type="http://schemas.openxmlformats.org/officeDocument/2006/relationships/ctrlProp" Target="../ctrlProps/ctrlProp2078.xml"/><Relationship Id="rId311" Type="http://schemas.openxmlformats.org/officeDocument/2006/relationships/ctrlProp" Target="../ctrlProps/ctrlProp2201.xml"/><Relationship Id="rId71" Type="http://schemas.openxmlformats.org/officeDocument/2006/relationships/ctrlProp" Target="../ctrlProps/ctrlProp1961.xml"/><Relationship Id="rId92" Type="http://schemas.openxmlformats.org/officeDocument/2006/relationships/ctrlProp" Target="../ctrlProps/ctrlProp1982.xml"/><Relationship Id="rId213" Type="http://schemas.openxmlformats.org/officeDocument/2006/relationships/ctrlProp" Target="../ctrlProps/ctrlProp2103.xml"/><Relationship Id="rId234" Type="http://schemas.openxmlformats.org/officeDocument/2006/relationships/ctrlProp" Target="../ctrlProps/ctrlProp2124.xml"/><Relationship Id="rId2" Type="http://schemas.openxmlformats.org/officeDocument/2006/relationships/drawing" Target="../drawings/drawing21.xml"/><Relationship Id="rId29" Type="http://schemas.openxmlformats.org/officeDocument/2006/relationships/ctrlProp" Target="../ctrlProps/ctrlProp1919.xml"/><Relationship Id="rId255" Type="http://schemas.openxmlformats.org/officeDocument/2006/relationships/ctrlProp" Target="../ctrlProps/ctrlProp2145.xml"/><Relationship Id="rId276" Type="http://schemas.openxmlformats.org/officeDocument/2006/relationships/ctrlProp" Target="../ctrlProps/ctrlProp2166.xml"/><Relationship Id="rId297" Type="http://schemas.openxmlformats.org/officeDocument/2006/relationships/ctrlProp" Target="../ctrlProps/ctrlProp2187.xml"/><Relationship Id="rId40" Type="http://schemas.openxmlformats.org/officeDocument/2006/relationships/ctrlProp" Target="../ctrlProps/ctrlProp1930.xml"/><Relationship Id="rId115" Type="http://schemas.openxmlformats.org/officeDocument/2006/relationships/ctrlProp" Target="../ctrlProps/ctrlProp2005.xml"/><Relationship Id="rId136" Type="http://schemas.openxmlformats.org/officeDocument/2006/relationships/ctrlProp" Target="../ctrlProps/ctrlProp2026.xml"/><Relationship Id="rId157" Type="http://schemas.openxmlformats.org/officeDocument/2006/relationships/ctrlProp" Target="../ctrlProps/ctrlProp2047.xml"/><Relationship Id="rId178" Type="http://schemas.openxmlformats.org/officeDocument/2006/relationships/ctrlProp" Target="../ctrlProps/ctrlProp2068.xml"/><Relationship Id="rId301" Type="http://schemas.openxmlformats.org/officeDocument/2006/relationships/ctrlProp" Target="../ctrlProps/ctrlProp2191.xml"/><Relationship Id="rId61" Type="http://schemas.openxmlformats.org/officeDocument/2006/relationships/ctrlProp" Target="../ctrlProps/ctrlProp1951.xml"/><Relationship Id="rId82" Type="http://schemas.openxmlformats.org/officeDocument/2006/relationships/ctrlProp" Target="../ctrlProps/ctrlProp1972.xml"/><Relationship Id="rId199" Type="http://schemas.openxmlformats.org/officeDocument/2006/relationships/ctrlProp" Target="../ctrlProps/ctrlProp2089.xml"/><Relationship Id="rId203" Type="http://schemas.openxmlformats.org/officeDocument/2006/relationships/ctrlProp" Target="../ctrlProps/ctrlProp2093.xml"/><Relationship Id="rId19" Type="http://schemas.openxmlformats.org/officeDocument/2006/relationships/ctrlProp" Target="../ctrlProps/ctrlProp1909.xml"/><Relationship Id="rId224" Type="http://schemas.openxmlformats.org/officeDocument/2006/relationships/ctrlProp" Target="../ctrlProps/ctrlProp2114.xml"/><Relationship Id="rId245" Type="http://schemas.openxmlformats.org/officeDocument/2006/relationships/ctrlProp" Target="../ctrlProps/ctrlProp2135.xml"/><Relationship Id="rId266" Type="http://schemas.openxmlformats.org/officeDocument/2006/relationships/ctrlProp" Target="../ctrlProps/ctrlProp2156.xml"/><Relationship Id="rId287" Type="http://schemas.openxmlformats.org/officeDocument/2006/relationships/ctrlProp" Target="../ctrlProps/ctrlProp2177.xml"/><Relationship Id="rId30" Type="http://schemas.openxmlformats.org/officeDocument/2006/relationships/ctrlProp" Target="../ctrlProps/ctrlProp1920.xml"/><Relationship Id="rId105" Type="http://schemas.openxmlformats.org/officeDocument/2006/relationships/ctrlProp" Target="../ctrlProps/ctrlProp1995.xml"/><Relationship Id="rId126" Type="http://schemas.openxmlformats.org/officeDocument/2006/relationships/ctrlProp" Target="../ctrlProps/ctrlProp2016.xml"/><Relationship Id="rId147" Type="http://schemas.openxmlformats.org/officeDocument/2006/relationships/ctrlProp" Target="../ctrlProps/ctrlProp2037.xml"/><Relationship Id="rId168" Type="http://schemas.openxmlformats.org/officeDocument/2006/relationships/ctrlProp" Target="../ctrlProps/ctrlProp2058.xml"/><Relationship Id="rId51" Type="http://schemas.openxmlformats.org/officeDocument/2006/relationships/ctrlProp" Target="../ctrlProps/ctrlProp1941.xml"/><Relationship Id="rId72" Type="http://schemas.openxmlformats.org/officeDocument/2006/relationships/ctrlProp" Target="../ctrlProps/ctrlProp1962.xml"/><Relationship Id="rId93" Type="http://schemas.openxmlformats.org/officeDocument/2006/relationships/ctrlProp" Target="../ctrlProps/ctrlProp1983.xml"/><Relationship Id="rId189" Type="http://schemas.openxmlformats.org/officeDocument/2006/relationships/ctrlProp" Target="../ctrlProps/ctrlProp2079.xml"/><Relationship Id="rId3" Type="http://schemas.openxmlformats.org/officeDocument/2006/relationships/vmlDrawing" Target="../drawings/vmlDrawing21.vml"/><Relationship Id="rId214" Type="http://schemas.openxmlformats.org/officeDocument/2006/relationships/ctrlProp" Target="../ctrlProps/ctrlProp2104.xml"/><Relationship Id="rId235" Type="http://schemas.openxmlformats.org/officeDocument/2006/relationships/ctrlProp" Target="../ctrlProps/ctrlProp2125.xml"/><Relationship Id="rId256" Type="http://schemas.openxmlformats.org/officeDocument/2006/relationships/ctrlProp" Target="../ctrlProps/ctrlProp2146.xml"/><Relationship Id="rId277" Type="http://schemas.openxmlformats.org/officeDocument/2006/relationships/ctrlProp" Target="../ctrlProps/ctrlProp2167.xml"/><Relationship Id="rId298" Type="http://schemas.openxmlformats.org/officeDocument/2006/relationships/ctrlProp" Target="../ctrlProps/ctrlProp2188.xml"/><Relationship Id="rId116" Type="http://schemas.openxmlformats.org/officeDocument/2006/relationships/ctrlProp" Target="../ctrlProps/ctrlProp2006.xml"/><Relationship Id="rId137" Type="http://schemas.openxmlformats.org/officeDocument/2006/relationships/ctrlProp" Target="../ctrlProps/ctrlProp2027.xml"/><Relationship Id="rId158" Type="http://schemas.openxmlformats.org/officeDocument/2006/relationships/ctrlProp" Target="../ctrlProps/ctrlProp2048.xml"/><Relationship Id="rId302" Type="http://schemas.openxmlformats.org/officeDocument/2006/relationships/ctrlProp" Target="../ctrlProps/ctrlProp2192.xml"/><Relationship Id="rId20" Type="http://schemas.openxmlformats.org/officeDocument/2006/relationships/ctrlProp" Target="../ctrlProps/ctrlProp1910.xml"/><Relationship Id="rId41" Type="http://schemas.openxmlformats.org/officeDocument/2006/relationships/ctrlProp" Target="../ctrlProps/ctrlProp1931.xml"/><Relationship Id="rId62" Type="http://schemas.openxmlformats.org/officeDocument/2006/relationships/ctrlProp" Target="../ctrlProps/ctrlProp1952.xml"/><Relationship Id="rId83" Type="http://schemas.openxmlformats.org/officeDocument/2006/relationships/ctrlProp" Target="../ctrlProps/ctrlProp1973.xml"/><Relationship Id="rId179" Type="http://schemas.openxmlformats.org/officeDocument/2006/relationships/ctrlProp" Target="../ctrlProps/ctrlProp2069.xml"/><Relationship Id="rId190" Type="http://schemas.openxmlformats.org/officeDocument/2006/relationships/ctrlProp" Target="../ctrlProps/ctrlProp2080.xml"/><Relationship Id="rId204" Type="http://schemas.openxmlformats.org/officeDocument/2006/relationships/ctrlProp" Target="../ctrlProps/ctrlProp2094.xml"/><Relationship Id="rId225" Type="http://schemas.openxmlformats.org/officeDocument/2006/relationships/ctrlProp" Target="../ctrlProps/ctrlProp2115.xml"/><Relationship Id="rId246" Type="http://schemas.openxmlformats.org/officeDocument/2006/relationships/ctrlProp" Target="../ctrlProps/ctrlProp2136.xml"/><Relationship Id="rId267" Type="http://schemas.openxmlformats.org/officeDocument/2006/relationships/ctrlProp" Target="../ctrlProps/ctrlProp2157.xml"/><Relationship Id="rId288" Type="http://schemas.openxmlformats.org/officeDocument/2006/relationships/ctrlProp" Target="../ctrlProps/ctrlProp2178.xml"/><Relationship Id="rId106" Type="http://schemas.openxmlformats.org/officeDocument/2006/relationships/ctrlProp" Target="../ctrlProps/ctrlProp1996.xml"/><Relationship Id="rId127" Type="http://schemas.openxmlformats.org/officeDocument/2006/relationships/ctrlProp" Target="../ctrlProps/ctrlProp2017.xml"/><Relationship Id="rId10" Type="http://schemas.openxmlformats.org/officeDocument/2006/relationships/ctrlProp" Target="../ctrlProps/ctrlProp1900.xml"/><Relationship Id="rId31" Type="http://schemas.openxmlformats.org/officeDocument/2006/relationships/ctrlProp" Target="../ctrlProps/ctrlProp1921.xml"/><Relationship Id="rId52" Type="http://schemas.openxmlformats.org/officeDocument/2006/relationships/ctrlProp" Target="../ctrlProps/ctrlProp1942.xml"/><Relationship Id="rId73" Type="http://schemas.openxmlformats.org/officeDocument/2006/relationships/ctrlProp" Target="../ctrlProps/ctrlProp1963.xml"/><Relationship Id="rId94" Type="http://schemas.openxmlformats.org/officeDocument/2006/relationships/ctrlProp" Target="../ctrlProps/ctrlProp1984.xml"/><Relationship Id="rId148" Type="http://schemas.openxmlformats.org/officeDocument/2006/relationships/ctrlProp" Target="../ctrlProps/ctrlProp2038.xml"/><Relationship Id="rId169" Type="http://schemas.openxmlformats.org/officeDocument/2006/relationships/ctrlProp" Target="../ctrlProps/ctrlProp2059.xml"/><Relationship Id="rId4" Type="http://schemas.openxmlformats.org/officeDocument/2006/relationships/ctrlProp" Target="../ctrlProps/ctrlProp1894.xml"/><Relationship Id="rId180" Type="http://schemas.openxmlformats.org/officeDocument/2006/relationships/ctrlProp" Target="../ctrlProps/ctrlProp2070.xml"/><Relationship Id="rId215" Type="http://schemas.openxmlformats.org/officeDocument/2006/relationships/ctrlProp" Target="../ctrlProps/ctrlProp2105.xml"/><Relationship Id="rId236" Type="http://schemas.openxmlformats.org/officeDocument/2006/relationships/ctrlProp" Target="../ctrlProps/ctrlProp2126.xml"/><Relationship Id="rId257" Type="http://schemas.openxmlformats.org/officeDocument/2006/relationships/ctrlProp" Target="../ctrlProps/ctrlProp2147.xml"/><Relationship Id="rId278" Type="http://schemas.openxmlformats.org/officeDocument/2006/relationships/ctrlProp" Target="../ctrlProps/ctrlProp2168.xml"/><Relationship Id="rId303" Type="http://schemas.openxmlformats.org/officeDocument/2006/relationships/ctrlProp" Target="../ctrlProps/ctrlProp2193.xml"/><Relationship Id="rId42" Type="http://schemas.openxmlformats.org/officeDocument/2006/relationships/ctrlProp" Target="../ctrlProps/ctrlProp1932.xml"/><Relationship Id="rId84" Type="http://schemas.openxmlformats.org/officeDocument/2006/relationships/ctrlProp" Target="../ctrlProps/ctrlProp1974.xml"/><Relationship Id="rId138" Type="http://schemas.openxmlformats.org/officeDocument/2006/relationships/ctrlProp" Target="../ctrlProps/ctrlProp2028.xml"/><Relationship Id="rId191" Type="http://schemas.openxmlformats.org/officeDocument/2006/relationships/ctrlProp" Target="../ctrlProps/ctrlProp2081.xml"/><Relationship Id="rId205" Type="http://schemas.openxmlformats.org/officeDocument/2006/relationships/ctrlProp" Target="../ctrlProps/ctrlProp2095.xml"/><Relationship Id="rId247" Type="http://schemas.openxmlformats.org/officeDocument/2006/relationships/ctrlProp" Target="../ctrlProps/ctrlProp2137.xml"/><Relationship Id="rId107" Type="http://schemas.openxmlformats.org/officeDocument/2006/relationships/ctrlProp" Target="../ctrlProps/ctrlProp1997.xml"/><Relationship Id="rId289" Type="http://schemas.openxmlformats.org/officeDocument/2006/relationships/ctrlProp" Target="../ctrlProps/ctrlProp2179.xml"/><Relationship Id="rId11" Type="http://schemas.openxmlformats.org/officeDocument/2006/relationships/ctrlProp" Target="../ctrlProps/ctrlProp1901.xml"/><Relationship Id="rId53" Type="http://schemas.openxmlformats.org/officeDocument/2006/relationships/ctrlProp" Target="../ctrlProps/ctrlProp1943.xml"/><Relationship Id="rId149" Type="http://schemas.openxmlformats.org/officeDocument/2006/relationships/ctrlProp" Target="../ctrlProps/ctrlProp2039.xml"/><Relationship Id="rId95" Type="http://schemas.openxmlformats.org/officeDocument/2006/relationships/ctrlProp" Target="../ctrlProps/ctrlProp1985.xml"/><Relationship Id="rId160" Type="http://schemas.openxmlformats.org/officeDocument/2006/relationships/ctrlProp" Target="../ctrlProps/ctrlProp2050.xml"/><Relationship Id="rId216" Type="http://schemas.openxmlformats.org/officeDocument/2006/relationships/ctrlProp" Target="../ctrlProps/ctrlProp2106.xml"/><Relationship Id="rId258" Type="http://schemas.openxmlformats.org/officeDocument/2006/relationships/ctrlProp" Target="../ctrlProps/ctrlProp2148.xml"/><Relationship Id="rId22" Type="http://schemas.openxmlformats.org/officeDocument/2006/relationships/ctrlProp" Target="../ctrlProps/ctrlProp1912.xml"/><Relationship Id="rId64" Type="http://schemas.openxmlformats.org/officeDocument/2006/relationships/ctrlProp" Target="../ctrlProps/ctrlProp1954.xml"/><Relationship Id="rId118" Type="http://schemas.openxmlformats.org/officeDocument/2006/relationships/ctrlProp" Target="../ctrlProps/ctrlProp2008.xml"/><Relationship Id="rId171" Type="http://schemas.openxmlformats.org/officeDocument/2006/relationships/ctrlProp" Target="../ctrlProps/ctrlProp2061.xml"/><Relationship Id="rId227" Type="http://schemas.openxmlformats.org/officeDocument/2006/relationships/ctrlProp" Target="../ctrlProps/ctrlProp2117.xml"/><Relationship Id="rId269" Type="http://schemas.openxmlformats.org/officeDocument/2006/relationships/ctrlProp" Target="../ctrlProps/ctrlProp2159.xml"/><Relationship Id="rId33" Type="http://schemas.openxmlformats.org/officeDocument/2006/relationships/ctrlProp" Target="../ctrlProps/ctrlProp1923.xml"/><Relationship Id="rId129" Type="http://schemas.openxmlformats.org/officeDocument/2006/relationships/ctrlProp" Target="../ctrlProps/ctrlProp2019.xml"/><Relationship Id="rId280" Type="http://schemas.openxmlformats.org/officeDocument/2006/relationships/ctrlProp" Target="../ctrlProps/ctrlProp2170.xml"/><Relationship Id="rId75" Type="http://schemas.openxmlformats.org/officeDocument/2006/relationships/ctrlProp" Target="../ctrlProps/ctrlProp1965.xml"/><Relationship Id="rId140" Type="http://schemas.openxmlformats.org/officeDocument/2006/relationships/ctrlProp" Target="../ctrlProps/ctrlProp2030.xml"/><Relationship Id="rId182" Type="http://schemas.openxmlformats.org/officeDocument/2006/relationships/ctrlProp" Target="../ctrlProps/ctrlProp2072.xml"/><Relationship Id="rId6" Type="http://schemas.openxmlformats.org/officeDocument/2006/relationships/ctrlProp" Target="../ctrlProps/ctrlProp1896.xml"/><Relationship Id="rId238" Type="http://schemas.openxmlformats.org/officeDocument/2006/relationships/ctrlProp" Target="../ctrlProps/ctrlProp2128.xml"/><Relationship Id="rId291" Type="http://schemas.openxmlformats.org/officeDocument/2006/relationships/ctrlProp" Target="../ctrlProps/ctrlProp2181.xml"/><Relationship Id="rId305" Type="http://schemas.openxmlformats.org/officeDocument/2006/relationships/ctrlProp" Target="../ctrlProps/ctrlProp2195.xml"/></Relationships>
</file>

<file path=xl/worksheets/_rels/sheet23.xml.rels><?xml version="1.0" encoding="UTF-8" standalone="yes"?>
<Relationships xmlns="http://schemas.openxmlformats.org/package/2006/relationships"><Relationship Id="rId117" Type="http://schemas.openxmlformats.org/officeDocument/2006/relationships/ctrlProp" Target="../ctrlProps/ctrlProp2315.xml"/><Relationship Id="rId299" Type="http://schemas.openxmlformats.org/officeDocument/2006/relationships/ctrlProp" Target="../ctrlProps/ctrlProp2497.xml"/><Relationship Id="rId21" Type="http://schemas.openxmlformats.org/officeDocument/2006/relationships/ctrlProp" Target="../ctrlProps/ctrlProp2219.xml"/><Relationship Id="rId63" Type="http://schemas.openxmlformats.org/officeDocument/2006/relationships/ctrlProp" Target="../ctrlProps/ctrlProp2261.xml"/><Relationship Id="rId159" Type="http://schemas.openxmlformats.org/officeDocument/2006/relationships/ctrlProp" Target="../ctrlProps/ctrlProp2357.xml"/><Relationship Id="rId170" Type="http://schemas.openxmlformats.org/officeDocument/2006/relationships/ctrlProp" Target="../ctrlProps/ctrlProp2368.xml"/><Relationship Id="rId226" Type="http://schemas.openxmlformats.org/officeDocument/2006/relationships/ctrlProp" Target="../ctrlProps/ctrlProp2424.xml"/><Relationship Id="rId268" Type="http://schemas.openxmlformats.org/officeDocument/2006/relationships/ctrlProp" Target="../ctrlProps/ctrlProp2466.xml"/><Relationship Id="rId32" Type="http://schemas.openxmlformats.org/officeDocument/2006/relationships/ctrlProp" Target="../ctrlProps/ctrlProp2230.xml"/><Relationship Id="rId74" Type="http://schemas.openxmlformats.org/officeDocument/2006/relationships/ctrlProp" Target="../ctrlProps/ctrlProp2272.xml"/><Relationship Id="rId128" Type="http://schemas.openxmlformats.org/officeDocument/2006/relationships/ctrlProp" Target="../ctrlProps/ctrlProp2326.xml"/><Relationship Id="rId5" Type="http://schemas.openxmlformats.org/officeDocument/2006/relationships/ctrlProp" Target="../ctrlProps/ctrlProp2203.xml"/><Relationship Id="rId181" Type="http://schemas.openxmlformats.org/officeDocument/2006/relationships/ctrlProp" Target="../ctrlProps/ctrlProp2379.xml"/><Relationship Id="rId237" Type="http://schemas.openxmlformats.org/officeDocument/2006/relationships/ctrlProp" Target="../ctrlProps/ctrlProp2435.xml"/><Relationship Id="rId279" Type="http://schemas.openxmlformats.org/officeDocument/2006/relationships/ctrlProp" Target="../ctrlProps/ctrlProp2477.xml"/><Relationship Id="rId43" Type="http://schemas.openxmlformats.org/officeDocument/2006/relationships/ctrlProp" Target="../ctrlProps/ctrlProp2241.xml"/><Relationship Id="rId139" Type="http://schemas.openxmlformats.org/officeDocument/2006/relationships/ctrlProp" Target="../ctrlProps/ctrlProp2337.xml"/><Relationship Id="rId290" Type="http://schemas.openxmlformats.org/officeDocument/2006/relationships/ctrlProp" Target="../ctrlProps/ctrlProp2488.xml"/><Relationship Id="rId304" Type="http://schemas.openxmlformats.org/officeDocument/2006/relationships/ctrlProp" Target="../ctrlProps/ctrlProp2502.xml"/><Relationship Id="rId85" Type="http://schemas.openxmlformats.org/officeDocument/2006/relationships/ctrlProp" Target="../ctrlProps/ctrlProp2283.xml"/><Relationship Id="rId150" Type="http://schemas.openxmlformats.org/officeDocument/2006/relationships/ctrlProp" Target="../ctrlProps/ctrlProp2348.xml"/><Relationship Id="rId192" Type="http://schemas.openxmlformats.org/officeDocument/2006/relationships/ctrlProp" Target="../ctrlProps/ctrlProp2390.xml"/><Relationship Id="rId206" Type="http://schemas.openxmlformats.org/officeDocument/2006/relationships/ctrlProp" Target="../ctrlProps/ctrlProp2404.xml"/><Relationship Id="rId248" Type="http://schemas.openxmlformats.org/officeDocument/2006/relationships/ctrlProp" Target="../ctrlProps/ctrlProp2446.xml"/><Relationship Id="rId12" Type="http://schemas.openxmlformats.org/officeDocument/2006/relationships/ctrlProp" Target="../ctrlProps/ctrlProp2210.xml"/><Relationship Id="rId108" Type="http://schemas.openxmlformats.org/officeDocument/2006/relationships/ctrlProp" Target="../ctrlProps/ctrlProp2306.xml"/><Relationship Id="rId315" Type="http://schemas.openxmlformats.org/officeDocument/2006/relationships/ctrlProp" Target="../ctrlProps/ctrlProp2513.xml"/><Relationship Id="rId54" Type="http://schemas.openxmlformats.org/officeDocument/2006/relationships/ctrlProp" Target="../ctrlProps/ctrlProp2252.xml"/><Relationship Id="rId96" Type="http://schemas.openxmlformats.org/officeDocument/2006/relationships/ctrlProp" Target="../ctrlProps/ctrlProp2294.xml"/><Relationship Id="rId161" Type="http://schemas.openxmlformats.org/officeDocument/2006/relationships/ctrlProp" Target="../ctrlProps/ctrlProp2359.xml"/><Relationship Id="rId217" Type="http://schemas.openxmlformats.org/officeDocument/2006/relationships/ctrlProp" Target="../ctrlProps/ctrlProp2415.xml"/><Relationship Id="rId259" Type="http://schemas.openxmlformats.org/officeDocument/2006/relationships/ctrlProp" Target="../ctrlProps/ctrlProp2457.xml"/><Relationship Id="rId23" Type="http://schemas.openxmlformats.org/officeDocument/2006/relationships/ctrlProp" Target="../ctrlProps/ctrlProp2221.xml"/><Relationship Id="rId119" Type="http://schemas.openxmlformats.org/officeDocument/2006/relationships/ctrlProp" Target="../ctrlProps/ctrlProp2317.xml"/><Relationship Id="rId270" Type="http://schemas.openxmlformats.org/officeDocument/2006/relationships/ctrlProp" Target="../ctrlProps/ctrlProp2468.xml"/><Relationship Id="rId65" Type="http://schemas.openxmlformats.org/officeDocument/2006/relationships/ctrlProp" Target="../ctrlProps/ctrlProp2263.xml"/><Relationship Id="rId130" Type="http://schemas.openxmlformats.org/officeDocument/2006/relationships/ctrlProp" Target="../ctrlProps/ctrlProp2328.xml"/><Relationship Id="rId172" Type="http://schemas.openxmlformats.org/officeDocument/2006/relationships/ctrlProp" Target="../ctrlProps/ctrlProp2370.xml"/><Relationship Id="rId193" Type="http://schemas.openxmlformats.org/officeDocument/2006/relationships/ctrlProp" Target="../ctrlProps/ctrlProp2391.xml"/><Relationship Id="rId207" Type="http://schemas.openxmlformats.org/officeDocument/2006/relationships/ctrlProp" Target="../ctrlProps/ctrlProp2405.xml"/><Relationship Id="rId228" Type="http://schemas.openxmlformats.org/officeDocument/2006/relationships/ctrlProp" Target="../ctrlProps/ctrlProp2426.xml"/><Relationship Id="rId249" Type="http://schemas.openxmlformats.org/officeDocument/2006/relationships/ctrlProp" Target="../ctrlProps/ctrlProp2447.xml"/><Relationship Id="rId13" Type="http://schemas.openxmlformats.org/officeDocument/2006/relationships/ctrlProp" Target="../ctrlProps/ctrlProp2211.xml"/><Relationship Id="rId109" Type="http://schemas.openxmlformats.org/officeDocument/2006/relationships/ctrlProp" Target="../ctrlProps/ctrlProp2307.xml"/><Relationship Id="rId260" Type="http://schemas.openxmlformats.org/officeDocument/2006/relationships/ctrlProp" Target="../ctrlProps/ctrlProp2458.xml"/><Relationship Id="rId281" Type="http://schemas.openxmlformats.org/officeDocument/2006/relationships/ctrlProp" Target="../ctrlProps/ctrlProp2479.xml"/><Relationship Id="rId316" Type="http://schemas.openxmlformats.org/officeDocument/2006/relationships/ctrlProp" Target="../ctrlProps/ctrlProp2514.xml"/><Relationship Id="rId34" Type="http://schemas.openxmlformats.org/officeDocument/2006/relationships/ctrlProp" Target="../ctrlProps/ctrlProp2232.xml"/><Relationship Id="rId55" Type="http://schemas.openxmlformats.org/officeDocument/2006/relationships/ctrlProp" Target="../ctrlProps/ctrlProp2253.xml"/><Relationship Id="rId76" Type="http://schemas.openxmlformats.org/officeDocument/2006/relationships/ctrlProp" Target="../ctrlProps/ctrlProp2274.xml"/><Relationship Id="rId97" Type="http://schemas.openxmlformats.org/officeDocument/2006/relationships/ctrlProp" Target="../ctrlProps/ctrlProp2295.xml"/><Relationship Id="rId120" Type="http://schemas.openxmlformats.org/officeDocument/2006/relationships/ctrlProp" Target="../ctrlProps/ctrlProp2318.xml"/><Relationship Id="rId141" Type="http://schemas.openxmlformats.org/officeDocument/2006/relationships/ctrlProp" Target="../ctrlProps/ctrlProp2339.xml"/><Relationship Id="rId7" Type="http://schemas.openxmlformats.org/officeDocument/2006/relationships/ctrlProp" Target="../ctrlProps/ctrlProp2205.xml"/><Relationship Id="rId162" Type="http://schemas.openxmlformats.org/officeDocument/2006/relationships/ctrlProp" Target="../ctrlProps/ctrlProp2360.xml"/><Relationship Id="rId183" Type="http://schemas.openxmlformats.org/officeDocument/2006/relationships/ctrlProp" Target="../ctrlProps/ctrlProp2381.xml"/><Relationship Id="rId218" Type="http://schemas.openxmlformats.org/officeDocument/2006/relationships/ctrlProp" Target="../ctrlProps/ctrlProp2416.xml"/><Relationship Id="rId239" Type="http://schemas.openxmlformats.org/officeDocument/2006/relationships/ctrlProp" Target="../ctrlProps/ctrlProp2437.xml"/><Relationship Id="rId250" Type="http://schemas.openxmlformats.org/officeDocument/2006/relationships/ctrlProp" Target="../ctrlProps/ctrlProp2448.xml"/><Relationship Id="rId271" Type="http://schemas.openxmlformats.org/officeDocument/2006/relationships/ctrlProp" Target="../ctrlProps/ctrlProp2469.xml"/><Relationship Id="rId292" Type="http://schemas.openxmlformats.org/officeDocument/2006/relationships/ctrlProp" Target="../ctrlProps/ctrlProp2490.xml"/><Relationship Id="rId306" Type="http://schemas.openxmlformats.org/officeDocument/2006/relationships/ctrlProp" Target="../ctrlProps/ctrlProp2504.xml"/><Relationship Id="rId24" Type="http://schemas.openxmlformats.org/officeDocument/2006/relationships/ctrlProp" Target="../ctrlProps/ctrlProp2222.xml"/><Relationship Id="rId45" Type="http://schemas.openxmlformats.org/officeDocument/2006/relationships/ctrlProp" Target="../ctrlProps/ctrlProp2243.xml"/><Relationship Id="rId66" Type="http://schemas.openxmlformats.org/officeDocument/2006/relationships/ctrlProp" Target="../ctrlProps/ctrlProp2264.xml"/><Relationship Id="rId87" Type="http://schemas.openxmlformats.org/officeDocument/2006/relationships/ctrlProp" Target="../ctrlProps/ctrlProp2285.xml"/><Relationship Id="rId110" Type="http://schemas.openxmlformats.org/officeDocument/2006/relationships/ctrlProp" Target="../ctrlProps/ctrlProp2308.xml"/><Relationship Id="rId131" Type="http://schemas.openxmlformats.org/officeDocument/2006/relationships/ctrlProp" Target="../ctrlProps/ctrlProp2329.xml"/><Relationship Id="rId152" Type="http://schemas.openxmlformats.org/officeDocument/2006/relationships/ctrlProp" Target="../ctrlProps/ctrlProp2350.xml"/><Relationship Id="rId173" Type="http://schemas.openxmlformats.org/officeDocument/2006/relationships/ctrlProp" Target="../ctrlProps/ctrlProp2371.xml"/><Relationship Id="rId194" Type="http://schemas.openxmlformats.org/officeDocument/2006/relationships/ctrlProp" Target="../ctrlProps/ctrlProp2392.xml"/><Relationship Id="rId208" Type="http://schemas.openxmlformats.org/officeDocument/2006/relationships/ctrlProp" Target="../ctrlProps/ctrlProp2406.xml"/><Relationship Id="rId229" Type="http://schemas.openxmlformats.org/officeDocument/2006/relationships/ctrlProp" Target="../ctrlProps/ctrlProp2427.xml"/><Relationship Id="rId240" Type="http://schemas.openxmlformats.org/officeDocument/2006/relationships/ctrlProp" Target="../ctrlProps/ctrlProp2438.xml"/><Relationship Id="rId261" Type="http://schemas.openxmlformats.org/officeDocument/2006/relationships/ctrlProp" Target="../ctrlProps/ctrlProp2459.xml"/><Relationship Id="rId14" Type="http://schemas.openxmlformats.org/officeDocument/2006/relationships/ctrlProp" Target="../ctrlProps/ctrlProp2212.xml"/><Relationship Id="rId35" Type="http://schemas.openxmlformats.org/officeDocument/2006/relationships/ctrlProp" Target="../ctrlProps/ctrlProp2233.xml"/><Relationship Id="rId56" Type="http://schemas.openxmlformats.org/officeDocument/2006/relationships/ctrlProp" Target="../ctrlProps/ctrlProp2254.xml"/><Relationship Id="rId77" Type="http://schemas.openxmlformats.org/officeDocument/2006/relationships/ctrlProp" Target="../ctrlProps/ctrlProp2275.xml"/><Relationship Id="rId100" Type="http://schemas.openxmlformats.org/officeDocument/2006/relationships/ctrlProp" Target="../ctrlProps/ctrlProp2298.xml"/><Relationship Id="rId282" Type="http://schemas.openxmlformats.org/officeDocument/2006/relationships/ctrlProp" Target="../ctrlProps/ctrlProp2480.xml"/><Relationship Id="rId8" Type="http://schemas.openxmlformats.org/officeDocument/2006/relationships/ctrlProp" Target="../ctrlProps/ctrlProp2206.xml"/><Relationship Id="rId98" Type="http://schemas.openxmlformats.org/officeDocument/2006/relationships/ctrlProp" Target="../ctrlProps/ctrlProp2296.xml"/><Relationship Id="rId121" Type="http://schemas.openxmlformats.org/officeDocument/2006/relationships/ctrlProp" Target="../ctrlProps/ctrlProp2319.xml"/><Relationship Id="rId142" Type="http://schemas.openxmlformats.org/officeDocument/2006/relationships/ctrlProp" Target="../ctrlProps/ctrlProp2340.xml"/><Relationship Id="rId163" Type="http://schemas.openxmlformats.org/officeDocument/2006/relationships/ctrlProp" Target="../ctrlProps/ctrlProp2361.xml"/><Relationship Id="rId184" Type="http://schemas.openxmlformats.org/officeDocument/2006/relationships/ctrlProp" Target="../ctrlProps/ctrlProp2382.xml"/><Relationship Id="rId219" Type="http://schemas.openxmlformats.org/officeDocument/2006/relationships/ctrlProp" Target="../ctrlProps/ctrlProp2417.xml"/><Relationship Id="rId230" Type="http://schemas.openxmlformats.org/officeDocument/2006/relationships/ctrlProp" Target="../ctrlProps/ctrlProp2428.xml"/><Relationship Id="rId251" Type="http://schemas.openxmlformats.org/officeDocument/2006/relationships/ctrlProp" Target="../ctrlProps/ctrlProp2449.xml"/><Relationship Id="rId25" Type="http://schemas.openxmlformats.org/officeDocument/2006/relationships/ctrlProp" Target="../ctrlProps/ctrlProp2223.xml"/><Relationship Id="rId46" Type="http://schemas.openxmlformats.org/officeDocument/2006/relationships/ctrlProp" Target="../ctrlProps/ctrlProp2244.xml"/><Relationship Id="rId67" Type="http://schemas.openxmlformats.org/officeDocument/2006/relationships/ctrlProp" Target="../ctrlProps/ctrlProp2265.xml"/><Relationship Id="rId272" Type="http://schemas.openxmlformats.org/officeDocument/2006/relationships/ctrlProp" Target="../ctrlProps/ctrlProp2470.xml"/><Relationship Id="rId293" Type="http://schemas.openxmlformats.org/officeDocument/2006/relationships/ctrlProp" Target="../ctrlProps/ctrlProp2491.xml"/><Relationship Id="rId307" Type="http://schemas.openxmlformats.org/officeDocument/2006/relationships/ctrlProp" Target="../ctrlProps/ctrlProp2505.xml"/><Relationship Id="rId88" Type="http://schemas.openxmlformats.org/officeDocument/2006/relationships/ctrlProp" Target="../ctrlProps/ctrlProp2286.xml"/><Relationship Id="rId111" Type="http://schemas.openxmlformats.org/officeDocument/2006/relationships/ctrlProp" Target="../ctrlProps/ctrlProp2309.xml"/><Relationship Id="rId132" Type="http://schemas.openxmlformats.org/officeDocument/2006/relationships/ctrlProp" Target="../ctrlProps/ctrlProp2330.xml"/><Relationship Id="rId153" Type="http://schemas.openxmlformats.org/officeDocument/2006/relationships/ctrlProp" Target="../ctrlProps/ctrlProp2351.xml"/><Relationship Id="rId174" Type="http://schemas.openxmlformats.org/officeDocument/2006/relationships/ctrlProp" Target="../ctrlProps/ctrlProp2372.xml"/><Relationship Id="rId195" Type="http://schemas.openxmlformats.org/officeDocument/2006/relationships/ctrlProp" Target="../ctrlProps/ctrlProp2393.xml"/><Relationship Id="rId209" Type="http://schemas.openxmlformats.org/officeDocument/2006/relationships/ctrlProp" Target="../ctrlProps/ctrlProp2407.xml"/><Relationship Id="rId220" Type="http://schemas.openxmlformats.org/officeDocument/2006/relationships/ctrlProp" Target="../ctrlProps/ctrlProp2418.xml"/><Relationship Id="rId241" Type="http://schemas.openxmlformats.org/officeDocument/2006/relationships/ctrlProp" Target="../ctrlProps/ctrlProp2439.xml"/><Relationship Id="rId15" Type="http://schemas.openxmlformats.org/officeDocument/2006/relationships/ctrlProp" Target="../ctrlProps/ctrlProp2213.xml"/><Relationship Id="rId36" Type="http://schemas.openxmlformats.org/officeDocument/2006/relationships/ctrlProp" Target="../ctrlProps/ctrlProp2234.xml"/><Relationship Id="rId57" Type="http://schemas.openxmlformats.org/officeDocument/2006/relationships/ctrlProp" Target="../ctrlProps/ctrlProp2255.xml"/><Relationship Id="rId262" Type="http://schemas.openxmlformats.org/officeDocument/2006/relationships/ctrlProp" Target="../ctrlProps/ctrlProp2460.xml"/><Relationship Id="rId283" Type="http://schemas.openxmlformats.org/officeDocument/2006/relationships/ctrlProp" Target="../ctrlProps/ctrlProp2481.xml"/><Relationship Id="rId78" Type="http://schemas.openxmlformats.org/officeDocument/2006/relationships/ctrlProp" Target="../ctrlProps/ctrlProp2276.xml"/><Relationship Id="rId99" Type="http://schemas.openxmlformats.org/officeDocument/2006/relationships/ctrlProp" Target="../ctrlProps/ctrlProp2297.xml"/><Relationship Id="rId101" Type="http://schemas.openxmlformats.org/officeDocument/2006/relationships/ctrlProp" Target="../ctrlProps/ctrlProp2299.xml"/><Relationship Id="rId122" Type="http://schemas.openxmlformats.org/officeDocument/2006/relationships/ctrlProp" Target="../ctrlProps/ctrlProp2320.xml"/><Relationship Id="rId143" Type="http://schemas.openxmlformats.org/officeDocument/2006/relationships/ctrlProp" Target="../ctrlProps/ctrlProp2341.xml"/><Relationship Id="rId164" Type="http://schemas.openxmlformats.org/officeDocument/2006/relationships/ctrlProp" Target="../ctrlProps/ctrlProp2362.xml"/><Relationship Id="rId185" Type="http://schemas.openxmlformats.org/officeDocument/2006/relationships/ctrlProp" Target="../ctrlProps/ctrlProp2383.xml"/><Relationship Id="rId9" Type="http://schemas.openxmlformats.org/officeDocument/2006/relationships/ctrlProp" Target="../ctrlProps/ctrlProp2207.xml"/><Relationship Id="rId210" Type="http://schemas.openxmlformats.org/officeDocument/2006/relationships/ctrlProp" Target="../ctrlProps/ctrlProp2408.xml"/><Relationship Id="rId26" Type="http://schemas.openxmlformats.org/officeDocument/2006/relationships/ctrlProp" Target="../ctrlProps/ctrlProp2224.xml"/><Relationship Id="rId231" Type="http://schemas.openxmlformats.org/officeDocument/2006/relationships/ctrlProp" Target="../ctrlProps/ctrlProp2429.xml"/><Relationship Id="rId252" Type="http://schemas.openxmlformats.org/officeDocument/2006/relationships/ctrlProp" Target="../ctrlProps/ctrlProp2450.xml"/><Relationship Id="rId273" Type="http://schemas.openxmlformats.org/officeDocument/2006/relationships/ctrlProp" Target="../ctrlProps/ctrlProp2471.xml"/><Relationship Id="rId294" Type="http://schemas.openxmlformats.org/officeDocument/2006/relationships/ctrlProp" Target="../ctrlProps/ctrlProp2492.xml"/><Relationship Id="rId308" Type="http://schemas.openxmlformats.org/officeDocument/2006/relationships/ctrlProp" Target="../ctrlProps/ctrlProp2506.xml"/><Relationship Id="rId47" Type="http://schemas.openxmlformats.org/officeDocument/2006/relationships/ctrlProp" Target="../ctrlProps/ctrlProp2245.xml"/><Relationship Id="rId68" Type="http://schemas.openxmlformats.org/officeDocument/2006/relationships/ctrlProp" Target="../ctrlProps/ctrlProp2266.xml"/><Relationship Id="rId89" Type="http://schemas.openxmlformats.org/officeDocument/2006/relationships/ctrlProp" Target="../ctrlProps/ctrlProp2287.xml"/><Relationship Id="rId112" Type="http://schemas.openxmlformats.org/officeDocument/2006/relationships/ctrlProp" Target="../ctrlProps/ctrlProp2310.xml"/><Relationship Id="rId133" Type="http://schemas.openxmlformats.org/officeDocument/2006/relationships/ctrlProp" Target="../ctrlProps/ctrlProp2331.xml"/><Relationship Id="rId154" Type="http://schemas.openxmlformats.org/officeDocument/2006/relationships/ctrlProp" Target="../ctrlProps/ctrlProp2352.xml"/><Relationship Id="rId175" Type="http://schemas.openxmlformats.org/officeDocument/2006/relationships/ctrlProp" Target="../ctrlProps/ctrlProp2373.xml"/><Relationship Id="rId196" Type="http://schemas.openxmlformats.org/officeDocument/2006/relationships/ctrlProp" Target="../ctrlProps/ctrlProp2394.xml"/><Relationship Id="rId200" Type="http://schemas.openxmlformats.org/officeDocument/2006/relationships/ctrlProp" Target="../ctrlProps/ctrlProp2398.xml"/><Relationship Id="rId16" Type="http://schemas.openxmlformats.org/officeDocument/2006/relationships/ctrlProp" Target="../ctrlProps/ctrlProp2214.xml"/><Relationship Id="rId221" Type="http://schemas.openxmlformats.org/officeDocument/2006/relationships/ctrlProp" Target="../ctrlProps/ctrlProp2419.xml"/><Relationship Id="rId242" Type="http://schemas.openxmlformats.org/officeDocument/2006/relationships/ctrlProp" Target="../ctrlProps/ctrlProp2440.xml"/><Relationship Id="rId263" Type="http://schemas.openxmlformats.org/officeDocument/2006/relationships/ctrlProp" Target="../ctrlProps/ctrlProp2461.xml"/><Relationship Id="rId284" Type="http://schemas.openxmlformats.org/officeDocument/2006/relationships/ctrlProp" Target="../ctrlProps/ctrlProp2482.xml"/><Relationship Id="rId37" Type="http://schemas.openxmlformats.org/officeDocument/2006/relationships/ctrlProp" Target="../ctrlProps/ctrlProp2235.xml"/><Relationship Id="rId58" Type="http://schemas.openxmlformats.org/officeDocument/2006/relationships/ctrlProp" Target="../ctrlProps/ctrlProp2256.xml"/><Relationship Id="rId79" Type="http://schemas.openxmlformats.org/officeDocument/2006/relationships/ctrlProp" Target="../ctrlProps/ctrlProp2277.xml"/><Relationship Id="rId102" Type="http://schemas.openxmlformats.org/officeDocument/2006/relationships/ctrlProp" Target="../ctrlProps/ctrlProp2300.xml"/><Relationship Id="rId123" Type="http://schemas.openxmlformats.org/officeDocument/2006/relationships/ctrlProp" Target="../ctrlProps/ctrlProp2321.xml"/><Relationship Id="rId144" Type="http://schemas.openxmlformats.org/officeDocument/2006/relationships/ctrlProp" Target="../ctrlProps/ctrlProp2342.xml"/><Relationship Id="rId90" Type="http://schemas.openxmlformats.org/officeDocument/2006/relationships/ctrlProp" Target="../ctrlProps/ctrlProp2288.xml"/><Relationship Id="rId165" Type="http://schemas.openxmlformats.org/officeDocument/2006/relationships/ctrlProp" Target="../ctrlProps/ctrlProp2363.xml"/><Relationship Id="rId186" Type="http://schemas.openxmlformats.org/officeDocument/2006/relationships/ctrlProp" Target="../ctrlProps/ctrlProp2384.xml"/><Relationship Id="rId211" Type="http://schemas.openxmlformats.org/officeDocument/2006/relationships/ctrlProp" Target="../ctrlProps/ctrlProp2409.xml"/><Relationship Id="rId232" Type="http://schemas.openxmlformats.org/officeDocument/2006/relationships/ctrlProp" Target="../ctrlProps/ctrlProp2430.xml"/><Relationship Id="rId253" Type="http://schemas.openxmlformats.org/officeDocument/2006/relationships/ctrlProp" Target="../ctrlProps/ctrlProp2451.xml"/><Relationship Id="rId274" Type="http://schemas.openxmlformats.org/officeDocument/2006/relationships/ctrlProp" Target="../ctrlProps/ctrlProp2472.xml"/><Relationship Id="rId295" Type="http://schemas.openxmlformats.org/officeDocument/2006/relationships/ctrlProp" Target="../ctrlProps/ctrlProp2493.xml"/><Relationship Id="rId309" Type="http://schemas.openxmlformats.org/officeDocument/2006/relationships/ctrlProp" Target="../ctrlProps/ctrlProp2507.xml"/><Relationship Id="rId27" Type="http://schemas.openxmlformats.org/officeDocument/2006/relationships/ctrlProp" Target="../ctrlProps/ctrlProp2225.xml"/><Relationship Id="rId48" Type="http://schemas.openxmlformats.org/officeDocument/2006/relationships/ctrlProp" Target="../ctrlProps/ctrlProp2246.xml"/><Relationship Id="rId69" Type="http://schemas.openxmlformats.org/officeDocument/2006/relationships/ctrlProp" Target="../ctrlProps/ctrlProp2267.xml"/><Relationship Id="rId113" Type="http://schemas.openxmlformats.org/officeDocument/2006/relationships/ctrlProp" Target="../ctrlProps/ctrlProp2311.xml"/><Relationship Id="rId134" Type="http://schemas.openxmlformats.org/officeDocument/2006/relationships/ctrlProp" Target="../ctrlProps/ctrlProp2332.xml"/><Relationship Id="rId80" Type="http://schemas.openxmlformats.org/officeDocument/2006/relationships/ctrlProp" Target="../ctrlProps/ctrlProp2278.xml"/><Relationship Id="rId155" Type="http://schemas.openxmlformats.org/officeDocument/2006/relationships/ctrlProp" Target="../ctrlProps/ctrlProp2353.xml"/><Relationship Id="rId176" Type="http://schemas.openxmlformats.org/officeDocument/2006/relationships/ctrlProp" Target="../ctrlProps/ctrlProp2374.xml"/><Relationship Id="rId197" Type="http://schemas.openxmlformats.org/officeDocument/2006/relationships/ctrlProp" Target="../ctrlProps/ctrlProp2395.xml"/><Relationship Id="rId201" Type="http://schemas.openxmlformats.org/officeDocument/2006/relationships/ctrlProp" Target="../ctrlProps/ctrlProp2399.xml"/><Relationship Id="rId222" Type="http://schemas.openxmlformats.org/officeDocument/2006/relationships/ctrlProp" Target="../ctrlProps/ctrlProp2420.xml"/><Relationship Id="rId243" Type="http://schemas.openxmlformats.org/officeDocument/2006/relationships/ctrlProp" Target="../ctrlProps/ctrlProp2441.xml"/><Relationship Id="rId264" Type="http://schemas.openxmlformats.org/officeDocument/2006/relationships/ctrlProp" Target="../ctrlProps/ctrlProp2462.xml"/><Relationship Id="rId285" Type="http://schemas.openxmlformats.org/officeDocument/2006/relationships/ctrlProp" Target="../ctrlProps/ctrlProp2483.xml"/><Relationship Id="rId17" Type="http://schemas.openxmlformats.org/officeDocument/2006/relationships/ctrlProp" Target="../ctrlProps/ctrlProp2215.xml"/><Relationship Id="rId38" Type="http://schemas.openxmlformats.org/officeDocument/2006/relationships/ctrlProp" Target="../ctrlProps/ctrlProp2236.xml"/><Relationship Id="rId59" Type="http://schemas.openxmlformats.org/officeDocument/2006/relationships/ctrlProp" Target="../ctrlProps/ctrlProp2257.xml"/><Relationship Id="rId103" Type="http://schemas.openxmlformats.org/officeDocument/2006/relationships/ctrlProp" Target="../ctrlProps/ctrlProp2301.xml"/><Relationship Id="rId124" Type="http://schemas.openxmlformats.org/officeDocument/2006/relationships/ctrlProp" Target="../ctrlProps/ctrlProp2322.xml"/><Relationship Id="rId310" Type="http://schemas.openxmlformats.org/officeDocument/2006/relationships/ctrlProp" Target="../ctrlProps/ctrlProp2508.xml"/><Relationship Id="rId70" Type="http://schemas.openxmlformats.org/officeDocument/2006/relationships/ctrlProp" Target="../ctrlProps/ctrlProp2268.xml"/><Relationship Id="rId91" Type="http://schemas.openxmlformats.org/officeDocument/2006/relationships/ctrlProp" Target="../ctrlProps/ctrlProp2289.xml"/><Relationship Id="rId145" Type="http://schemas.openxmlformats.org/officeDocument/2006/relationships/ctrlProp" Target="../ctrlProps/ctrlProp2343.xml"/><Relationship Id="rId166" Type="http://schemas.openxmlformats.org/officeDocument/2006/relationships/ctrlProp" Target="../ctrlProps/ctrlProp2364.xml"/><Relationship Id="rId187" Type="http://schemas.openxmlformats.org/officeDocument/2006/relationships/ctrlProp" Target="../ctrlProps/ctrlProp2385.xml"/><Relationship Id="rId1" Type="http://schemas.openxmlformats.org/officeDocument/2006/relationships/printerSettings" Target="../printerSettings/printerSettings23.bin"/><Relationship Id="rId212" Type="http://schemas.openxmlformats.org/officeDocument/2006/relationships/ctrlProp" Target="../ctrlProps/ctrlProp2410.xml"/><Relationship Id="rId233" Type="http://schemas.openxmlformats.org/officeDocument/2006/relationships/ctrlProp" Target="../ctrlProps/ctrlProp2431.xml"/><Relationship Id="rId254" Type="http://schemas.openxmlformats.org/officeDocument/2006/relationships/ctrlProp" Target="../ctrlProps/ctrlProp2452.xml"/><Relationship Id="rId28" Type="http://schemas.openxmlformats.org/officeDocument/2006/relationships/ctrlProp" Target="../ctrlProps/ctrlProp2226.xml"/><Relationship Id="rId49" Type="http://schemas.openxmlformats.org/officeDocument/2006/relationships/ctrlProp" Target="../ctrlProps/ctrlProp2247.xml"/><Relationship Id="rId114" Type="http://schemas.openxmlformats.org/officeDocument/2006/relationships/ctrlProp" Target="../ctrlProps/ctrlProp2312.xml"/><Relationship Id="rId275" Type="http://schemas.openxmlformats.org/officeDocument/2006/relationships/ctrlProp" Target="../ctrlProps/ctrlProp2473.xml"/><Relationship Id="rId296" Type="http://schemas.openxmlformats.org/officeDocument/2006/relationships/ctrlProp" Target="../ctrlProps/ctrlProp2494.xml"/><Relationship Id="rId300" Type="http://schemas.openxmlformats.org/officeDocument/2006/relationships/ctrlProp" Target="../ctrlProps/ctrlProp2498.xml"/><Relationship Id="rId60" Type="http://schemas.openxmlformats.org/officeDocument/2006/relationships/ctrlProp" Target="../ctrlProps/ctrlProp2258.xml"/><Relationship Id="rId81" Type="http://schemas.openxmlformats.org/officeDocument/2006/relationships/ctrlProp" Target="../ctrlProps/ctrlProp2279.xml"/><Relationship Id="rId135" Type="http://schemas.openxmlformats.org/officeDocument/2006/relationships/ctrlProp" Target="../ctrlProps/ctrlProp2333.xml"/><Relationship Id="rId156" Type="http://schemas.openxmlformats.org/officeDocument/2006/relationships/ctrlProp" Target="../ctrlProps/ctrlProp2354.xml"/><Relationship Id="rId177" Type="http://schemas.openxmlformats.org/officeDocument/2006/relationships/ctrlProp" Target="../ctrlProps/ctrlProp2375.xml"/><Relationship Id="rId198" Type="http://schemas.openxmlformats.org/officeDocument/2006/relationships/ctrlProp" Target="../ctrlProps/ctrlProp2396.xml"/><Relationship Id="rId202" Type="http://schemas.openxmlformats.org/officeDocument/2006/relationships/ctrlProp" Target="../ctrlProps/ctrlProp2400.xml"/><Relationship Id="rId223" Type="http://schemas.openxmlformats.org/officeDocument/2006/relationships/ctrlProp" Target="../ctrlProps/ctrlProp2421.xml"/><Relationship Id="rId244" Type="http://schemas.openxmlformats.org/officeDocument/2006/relationships/ctrlProp" Target="../ctrlProps/ctrlProp2442.xml"/><Relationship Id="rId18" Type="http://schemas.openxmlformats.org/officeDocument/2006/relationships/ctrlProp" Target="../ctrlProps/ctrlProp2216.xml"/><Relationship Id="rId39" Type="http://schemas.openxmlformats.org/officeDocument/2006/relationships/ctrlProp" Target="../ctrlProps/ctrlProp2237.xml"/><Relationship Id="rId265" Type="http://schemas.openxmlformats.org/officeDocument/2006/relationships/ctrlProp" Target="../ctrlProps/ctrlProp2463.xml"/><Relationship Id="rId286" Type="http://schemas.openxmlformats.org/officeDocument/2006/relationships/ctrlProp" Target="../ctrlProps/ctrlProp2484.xml"/><Relationship Id="rId50" Type="http://schemas.openxmlformats.org/officeDocument/2006/relationships/ctrlProp" Target="../ctrlProps/ctrlProp2248.xml"/><Relationship Id="rId104" Type="http://schemas.openxmlformats.org/officeDocument/2006/relationships/ctrlProp" Target="../ctrlProps/ctrlProp2302.xml"/><Relationship Id="rId125" Type="http://schemas.openxmlformats.org/officeDocument/2006/relationships/ctrlProp" Target="../ctrlProps/ctrlProp2323.xml"/><Relationship Id="rId146" Type="http://schemas.openxmlformats.org/officeDocument/2006/relationships/ctrlProp" Target="../ctrlProps/ctrlProp2344.xml"/><Relationship Id="rId167" Type="http://schemas.openxmlformats.org/officeDocument/2006/relationships/ctrlProp" Target="../ctrlProps/ctrlProp2365.xml"/><Relationship Id="rId188" Type="http://schemas.openxmlformats.org/officeDocument/2006/relationships/ctrlProp" Target="../ctrlProps/ctrlProp2386.xml"/><Relationship Id="rId311" Type="http://schemas.openxmlformats.org/officeDocument/2006/relationships/ctrlProp" Target="../ctrlProps/ctrlProp2509.xml"/><Relationship Id="rId71" Type="http://schemas.openxmlformats.org/officeDocument/2006/relationships/ctrlProp" Target="../ctrlProps/ctrlProp2269.xml"/><Relationship Id="rId92" Type="http://schemas.openxmlformats.org/officeDocument/2006/relationships/ctrlProp" Target="../ctrlProps/ctrlProp2290.xml"/><Relationship Id="rId213" Type="http://schemas.openxmlformats.org/officeDocument/2006/relationships/ctrlProp" Target="../ctrlProps/ctrlProp2411.xml"/><Relationship Id="rId234" Type="http://schemas.openxmlformats.org/officeDocument/2006/relationships/ctrlProp" Target="../ctrlProps/ctrlProp2432.xml"/><Relationship Id="rId2" Type="http://schemas.openxmlformats.org/officeDocument/2006/relationships/drawing" Target="../drawings/drawing22.xml"/><Relationship Id="rId29" Type="http://schemas.openxmlformats.org/officeDocument/2006/relationships/ctrlProp" Target="../ctrlProps/ctrlProp2227.xml"/><Relationship Id="rId255" Type="http://schemas.openxmlformats.org/officeDocument/2006/relationships/ctrlProp" Target="../ctrlProps/ctrlProp2453.xml"/><Relationship Id="rId276" Type="http://schemas.openxmlformats.org/officeDocument/2006/relationships/ctrlProp" Target="../ctrlProps/ctrlProp2474.xml"/><Relationship Id="rId297" Type="http://schemas.openxmlformats.org/officeDocument/2006/relationships/ctrlProp" Target="../ctrlProps/ctrlProp2495.xml"/><Relationship Id="rId40" Type="http://schemas.openxmlformats.org/officeDocument/2006/relationships/ctrlProp" Target="../ctrlProps/ctrlProp2238.xml"/><Relationship Id="rId115" Type="http://schemas.openxmlformats.org/officeDocument/2006/relationships/ctrlProp" Target="../ctrlProps/ctrlProp2313.xml"/><Relationship Id="rId136" Type="http://schemas.openxmlformats.org/officeDocument/2006/relationships/ctrlProp" Target="../ctrlProps/ctrlProp2334.xml"/><Relationship Id="rId157" Type="http://schemas.openxmlformats.org/officeDocument/2006/relationships/ctrlProp" Target="../ctrlProps/ctrlProp2355.xml"/><Relationship Id="rId178" Type="http://schemas.openxmlformats.org/officeDocument/2006/relationships/ctrlProp" Target="../ctrlProps/ctrlProp2376.xml"/><Relationship Id="rId301" Type="http://schemas.openxmlformats.org/officeDocument/2006/relationships/ctrlProp" Target="../ctrlProps/ctrlProp2499.xml"/><Relationship Id="rId61" Type="http://schemas.openxmlformats.org/officeDocument/2006/relationships/ctrlProp" Target="../ctrlProps/ctrlProp2259.xml"/><Relationship Id="rId82" Type="http://schemas.openxmlformats.org/officeDocument/2006/relationships/ctrlProp" Target="../ctrlProps/ctrlProp2280.xml"/><Relationship Id="rId199" Type="http://schemas.openxmlformats.org/officeDocument/2006/relationships/ctrlProp" Target="../ctrlProps/ctrlProp2397.xml"/><Relationship Id="rId203" Type="http://schemas.openxmlformats.org/officeDocument/2006/relationships/ctrlProp" Target="../ctrlProps/ctrlProp2401.xml"/><Relationship Id="rId19" Type="http://schemas.openxmlformats.org/officeDocument/2006/relationships/ctrlProp" Target="../ctrlProps/ctrlProp2217.xml"/><Relationship Id="rId224" Type="http://schemas.openxmlformats.org/officeDocument/2006/relationships/ctrlProp" Target="../ctrlProps/ctrlProp2422.xml"/><Relationship Id="rId245" Type="http://schemas.openxmlformats.org/officeDocument/2006/relationships/ctrlProp" Target="../ctrlProps/ctrlProp2443.xml"/><Relationship Id="rId266" Type="http://schemas.openxmlformats.org/officeDocument/2006/relationships/ctrlProp" Target="../ctrlProps/ctrlProp2464.xml"/><Relationship Id="rId287" Type="http://schemas.openxmlformats.org/officeDocument/2006/relationships/ctrlProp" Target="../ctrlProps/ctrlProp2485.xml"/><Relationship Id="rId30" Type="http://schemas.openxmlformats.org/officeDocument/2006/relationships/ctrlProp" Target="../ctrlProps/ctrlProp2228.xml"/><Relationship Id="rId105" Type="http://schemas.openxmlformats.org/officeDocument/2006/relationships/ctrlProp" Target="../ctrlProps/ctrlProp2303.xml"/><Relationship Id="rId126" Type="http://schemas.openxmlformats.org/officeDocument/2006/relationships/ctrlProp" Target="../ctrlProps/ctrlProp2324.xml"/><Relationship Id="rId147" Type="http://schemas.openxmlformats.org/officeDocument/2006/relationships/ctrlProp" Target="../ctrlProps/ctrlProp2345.xml"/><Relationship Id="rId168" Type="http://schemas.openxmlformats.org/officeDocument/2006/relationships/ctrlProp" Target="../ctrlProps/ctrlProp2366.xml"/><Relationship Id="rId312" Type="http://schemas.openxmlformats.org/officeDocument/2006/relationships/ctrlProp" Target="../ctrlProps/ctrlProp2510.xml"/><Relationship Id="rId51" Type="http://schemas.openxmlformats.org/officeDocument/2006/relationships/ctrlProp" Target="../ctrlProps/ctrlProp2249.xml"/><Relationship Id="rId72" Type="http://schemas.openxmlformats.org/officeDocument/2006/relationships/ctrlProp" Target="../ctrlProps/ctrlProp2270.xml"/><Relationship Id="rId93" Type="http://schemas.openxmlformats.org/officeDocument/2006/relationships/ctrlProp" Target="../ctrlProps/ctrlProp2291.xml"/><Relationship Id="rId189" Type="http://schemas.openxmlformats.org/officeDocument/2006/relationships/ctrlProp" Target="../ctrlProps/ctrlProp2387.xml"/><Relationship Id="rId3" Type="http://schemas.openxmlformats.org/officeDocument/2006/relationships/vmlDrawing" Target="../drawings/vmlDrawing22.vml"/><Relationship Id="rId214" Type="http://schemas.openxmlformats.org/officeDocument/2006/relationships/ctrlProp" Target="../ctrlProps/ctrlProp2412.xml"/><Relationship Id="rId235" Type="http://schemas.openxmlformats.org/officeDocument/2006/relationships/ctrlProp" Target="../ctrlProps/ctrlProp2433.xml"/><Relationship Id="rId256" Type="http://schemas.openxmlformats.org/officeDocument/2006/relationships/ctrlProp" Target="../ctrlProps/ctrlProp2454.xml"/><Relationship Id="rId277" Type="http://schemas.openxmlformats.org/officeDocument/2006/relationships/ctrlProp" Target="../ctrlProps/ctrlProp2475.xml"/><Relationship Id="rId298" Type="http://schemas.openxmlformats.org/officeDocument/2006/relationships/ctrlProp" Target="../ctrlProps/ctrlProp2496.xml"/><Relationship Id="rId116" Type="http://schemas.openxmlformats.org/officeDocument/2006/relationships/ctrlProp" Target="../ctrlProps/ctrlProp2314.xml"/><Relationship Id="rId137" Type="http://schemas.openxmlformats.org/officeDocument/2006/relationships/ctrlProp" Target="../ctrlProps/ctrlProp2335.xml"/><Relationship Id="rId158" Type="http://schemas.openxmlformats.org/officeDocument/2006/relationships/ctrlProp" Target="../ctrlProps/ctrlProp2356.xml"/><Relationship Id="rId302" Type="http://schemas.openxmlformats.org/officeDocument/2006/relationships/ctrlProp" Target="../ctrlProps/ctrlProp2500.xml"/><Relationship Id="rId20" Type="http://schemas.openxmlformats.org/officeDocument/2006/relationships/ctrlProp" Target="../ctrlProps/ctrlProp2218.xml"/><Relationship Id="rId41" Type="http://schemas.openxmlformats.org/officeDocument/2006/relationships/ctrlProp" Target="../ctrlProps/ctrlProp2239.xml"/><Relationship Id="rId62" Type="http://schemas.openxmlformats.org/officeDocument/2006/relationships/ctrlProp" Target="../ctrlProps/ctrlProp2260.xml"/><Relationship Id="rId83" Type="http://schemas.openxmlformats.org/officeDocument/2006/relationships/ctrlProp" Target="../ctrlProps/ctrlProp2281.xml"/><Relationship Id="rId179" Type="http://schemas.openxmlformats.org/officeDocument/2006/relationships/ctrlProp" Target="../ctrlProps/ctrlProp2377.xml"/><Relationship Id="rId190" Type="http://schemas.openxmlformats.org/officeDocument/2006/relationships/ctrlProp" Target="../ctrlProps/ctrlProp2388.xml"/><Relationship Id="rId204" Type="http://schemas.openxmlformats.org/officeDocument/2006/relationships/ctrlProp" Target="../ctrlProps/ctrlProp2402.xml"/><Relationship Id="rId225" Type="http://schemas.openxmlformats.org/officeDocument/2006/relationships/ctrlProp" Target="../ctrlProps/ctrlProp2423.xml"/><Relationship Id="rId246" Type="http://schemas.openxmlformats.org/officeDocument/2006/relationships/ctrlProp" Target="../ctrlProps/ctrlProp2444.xml"/><Relationship Id="rId267" Type="http://schemas.openxmlformats.org/officeDocument/2006/relationships/ctrlProp" Target="../ctrlProps/ctrlProp2465.xml"/><Relationship Id="rId288" Type="http://schemas.openxmlformats.org/officeDocument/2006/relationships/ctrlProp" Target="../ctrlProps/ctrlProp2486.xml"/><Relationship Id="rId106" Type="http://schemas.openxmlformats.org/officeDocument/2006/relationships/ctrlProp" Target="../ctrlProps/ctrlProp2304.xml"/><Relationship Id="rId127" Type="http://schemas.openxmlformats.org/officeDocument/2006/relationships/ctrlProp" Target="../ctrlProps/ctrlProp2325.xml"/><Relationship Id="rId313" Type="http://schemas.openxmlformats.org/officeDocument/2006/relationships/ctrlProp" Target="../ctrlProps/ctrlProp2511.xml"/><Relationship Id="rId10" Type="http://schemas.openxmlformats.org/officeDocument/2006/relationships/ctrlProp" Target="../ctrlProps/ctrlProp2208.xml"/><Relationship Id="rId31" Type="http://schemas.openxmlformats.org/officeDocument/2006/relationships/ctrlProp" Target="../ctrlProps/ctrlProp2229.xml"/><Relationship Id="rId52" Type="http://schemas.openxmlformats.org/officeDocument/2006/relationships/ctrlProp" Target="../ctrlProps/ctrlProp2250.xml"/><Relationship Id="rId73" Type="http://schemas.openxmlformats.org/officeDocument/2006/relationships/ctrlProp" Target="../ctrlProps/ctrlProp2271.xml"/><Relationship Id="rId94" Type="http://schemas.openxmlformats.org/officeDocument/2006/relationships/ctrlProp" Target="../ctrlProps/ctrlProp2292.xml"/><Relationship Id="rId148" Type="http://schemas.openxmlformats.org/officeDocument/2006/relationships/ctrlProp" Target="../ctrlProps/ctrlProp2346.xml"/><Relationship Id="rId169" Type="http://schemas.openxmlformats.org/officeDocument/2006/relationships/ctrlProp" Target="../ctrlProps/ctrlProp2367.xml"/><Relationship Id="rId4" Type="http://schemas.openxmlformats.org/officeDocument/2006/relationships/ctrlProp" Target="../ctrlProps/ctrlProp2202.xml"/><Relationship Id="rId180" Type="http://schemas.openxmlformats.org/officeDocument/2006/relationships/ctrlProp" Target="../ctrlProps/ctrlProp2378.xml"/><Relationship Id="rId215" Type="http://schemas.openxmlformats.org/officeDocument/2006/relationships/ctrlProp" Target="../ctrlProps/ctrlProp2413.xml"/><Relationship Id="rId236" Type="http://schemas.openxmlformats.org/officeDocument/2006/relationships/ctrlProp" Target="../ctrlProps/ctrlProp2434.xml"/><Relationship Id="rId257" Type="http://schemas.openxmlformats.org/officeDocument/2006/relationships/ctrlProp" Target="../ctrlProps/ctrlProp2455.xml"/><Relationship Id="rId278" Type="http://schemas.openxmlformats.org/officeDocument/2006/relationships/ctrlProp" Target="../ctrlProps/ctrlProp2476.xml"/><Relationship Id="rId303" Type="http://schemas.openxmlformats.org/officeDocument/2006/relationships/ctrlProp" Target="../ctrlProps/ctrlProp2501.xml"/><Relationship Id="rId42" Type="http://schemas.openxmlformats.org/officeDocument/2006/relationships/ctrlProp" Target="../ctrlProps/ctrlProp2240.xml"/><Relationship Id="rId84" Type="http://schemas.openxmlformats.org/officeDocument/2006/relationships/ctrlProp" Target="../ctrlProps/ctrlProp2282.xml"/><Relationship Id="rId138" Type="http://schemas.openxmlformats.org/officeDocument/2006/relationships/ctrlProp" Target="../ctrlProps/ctrlProp2336.xml"/><Relationship Id="rId191" Type="http://schemas.openxmlformats.org/officeDocument/2006/relationships/ctrlProp" Target="../ctrlProps/ctrlProp2389.xml"/><Relationship Id="rId205" Type="http://schemas.openxmlformats.org/officeDocument/2006/relationships/ctrlProp" Target="../ctrlProps/ctrlProp2403.xml"/><Relationship Id="rId247" Type="http://schemas.openxmlformats.org/officeDocument/2006/relationships/ctrlProp" Target="../ctrlProps/ctrlProp2445.xml"/><Relationship Id="rId107" Type="http://schemas.openxmlformats.org/officeDocument/2006/relationships/ctrlProp" Target="../ctrlProps/ctrlProp2305.xml"/><Relationship Id="rId289" Type="http://schemas.openxmlformats.org/officeDocument/2006/relationships/ctrlProp" Target="../ctrlProps/ctrlProp2487.xml"/><Relationship Id="rId11" Type="http://schemas.openxmlformats.org/officeDocument/2006/relationships/ctrlProp" Target="../ctrlProps/ctrlProp2209.xml"/><Relationship Id="rId53" Type="http://schemas.openxmlformats.org/officeDocument/2006/relationships/ctrlProp" Target="../ctrlProps/ctrlProp2251.xml"/><Relationship Id="rId149" Type="http://schemas.openxmlformats.org/officeDocument/2006/relationships/ctrlProp" Target="../ctrlProps/ctrlProp2347.xml"/><Relationship Id="rId314" Type="http://schemas.openxmlformats.org/officeDocument/2006/relationships/ctrlProp" Target="../ctrlProps/ctrlProp2512.xml"/><Relationship Id="rId95" Type="http://schemas.openxmlformats.org/officeDocument/2006/relationships/ctrlProp" Target="../ctrlProps/ctrlProp2293.xml"/><Relationship Id="rId160" Type="http://schemas.openxmlformats.org/officeDocument/2006/relationships/ctrlProp" Target="../ctrlProps/ctrlProp2358.xml"/><Relationship Id="rId216" Type="http://schemas.openxmlformats.org/officeDocument/2006/relationships/ctrlProp" Target="../ctrlProps/ctrlProp2414.xml"/><Relationship Id="rId258" Type="http://schemas.openxmlformats.org/officeDocument/2006/relationships/ctrlProp" Target="../ctrlProps/ctrlProp2456.xml"/><Relationship Id="rId22" Type="http://schemas.openxmlformats.org/officeDocument/2006/relationships/ctrlProp" Target="../ctrlProps/ctrlProp2220.xml"/><Relationship Id="rId64" Type="http://schemas.openxmlformats.org/officeDocument/2006/relationships/ctrlProp" Target="../ctrlProps/ctrlProp2262.xml"/><Relationship Id="rId118" Type="http://schemas.openxmlformats.org/officeDocument/2006/relationships/ctrlProp" Target="../ctrlProps/ctrlProp2316.xml"/><Relationship Id="rId171" Type="http://schemas.openxmlformats.org/officeDocument/2006/relationships/ctrlProp" Target="../ctrlProps/ctrlProp2369.xml"/><Relationship Id="rId227" Type="http://schemas.openxmlformats.org/officeDocument/2006/relationships/ctrlProp" Target="../ctrlProps/ctrlProp2425.xml"/><Relationship Id="rId269" Type="http://schemas.openxmlformats.org/officeDocument/2006/relationships/ctrlProp" Target="../ctrlProps/ctrlProp2467.xml"/><Relationship Id="rId33" Type="http://schemas.openxmlformats.org/officeDocument/2006/relationships/ctrlProp" Target="../ctrlProps/ctrlProp2231.xml"/><Relationship Id="rId129" Type="http://schemas.openxmlformats.org/officeDocument/2006/relationships/ctrlProp" Target="../ctrlProps/ctrlProp2327.xml"/><Relationship Id="rId280" Type="http://schemas.openxmlformats.org/officeDocument/2006/relationships/ctrlProp" Target="../ctrlProps/ctrlProp2478.xml"/><Relationship Id="rId75" Type="http://schemas.openxmlformats.org/officeDocument/2006/relationships/ctrlProp" Target="../ctrlProps/ctrlProp2273.xml"/><Relationship Id="rId140" Type="http://schemas.openxmlformats.org/officeDocument/2006/relationships/ctrlProp" Target="../ctrlProps/ctrlProp2338.xml"/><Relationship Id="rId182" Type="http://schemas.openxmlformats.org/officeDocument/2006/relationships/ctrlProp" Target="../ctrlProps/ctrlProp2380.xml"/><Relationship Id="rId6" Type="http://schemas.openxmlformats.org/officeDocument/2006/relationships/ctrlProp" Target="../ctrlProps/ctrlProp2204.xml"/><Relationship Id="rId238" Type="http://schemas.openxmlformats.org/officeDocument/2006/relationships/ctrlProp" Target="../ctrlProps/ctrlProp2436.xml"/><Relationship Id="rId291" Type="http://schemas.openxmlformats.org/officeDocument/2006/relationships/ctrlProp" Target="../ctrlProps/ctrlProp2489.xml"/><Relationship Id="rId305" Type="http://schemas.openxmlformats.org/officeDocument/2006/relationships/ctrlProp" Target="../ctrlProps/ctrlProp2503.xml"/><Relationship Id="rId44" Type="http://schemas.openxmlformats.org/officeDocument/2006/relationships/ctrlProp" Target="../ctrlProps/ctrlProp2242.xml"/><Relationship Id="rId86" Type="http://schemas.openxmlformats.org/officeDocument/2006/relationships/ctrlProp" Target="../ctrlProps/ctrlProp2284.xml"/><Relationship Id="rId151" Type="http://schemas.openxmlformats.org/officeDocument/2006/relationships/ctrlProp" Target="../ctrlProps/ctrlProp2349.xml"/></Relationships>
</file>

<file path=xl/worksheets/_rels/sheet24.xml.rels><?xml version="1.0" encoding="UTF-8" standalone="yes"?>
<Relationships xmlns="http://schemas.openxmlformats.org/package/2006/relationships"><Relationship Id="rId13" Type="http://schemas.openxmlformats.org/officeDocument/2006/relationships/ctrlProp" Target="../ctrlProps/ctrlProp2524.xml"/><Relationship Id="rId18" Type="http://schemas.openxmlformats.org/officeDocument/2006/relationships/ctrlProp" Target="../ctrlProps/ctrlProp2529.xml"/><Relationship Id="rId26" Type="http://schemas.openxmlformats.org/officeDocument/2006/relationships/ctrlProp" Target="../ctrlProps/ctrlProp2537.xml"/><Relationship Id="rId39" Type="http://schemas.openxmlformats.org/officeDocument/2006/relationships/ctrlProp" Target="../ctrlProps/ctrlProp2550.xml"/><Relationship Id="rId21" Type="http://schemas.openxmlformats.org/officeDocument/2006/relationships/ctrlProp" Target="../ctrlProps/ctrlProp2532.xml"/><Relationship Id="rId34" Type="http://schemas.openxmlformats.org/officeDocument/2006/relationships/ctrlProp" Target="../ctrlProps/ctrlProp2545.xml"/><Relationship Id="rId42" Type="http://schemas.openxmlformats.org/officeDocument/2006/relationships/ctrlProp" Target="../ctrlProps/ctrlProp2553.xml"/><Relationship Id="rId47" Type="http://schemas.openxmlformats.org/officeDocument/2006/relationships/ctrlProp" Target="../ctrlProps/ctrlProp2558.xml"/><Relationship Id="rId50" Type="http://schemas.openxmlformats.org/officeDocument/2006/relationships/ctrlProp" Target="../ctrlProps/ctrlProp2561.xml"/><Relationship Id="rId55" Type="http://schemas.openxmlformats.org/officeDocument/2006/relationships/ctrlProp" Target="../ctrlProps/ctrlProp2566.xml"/><Relationship Id="rId7" Type="http://schemas.openxmlformats.org/officeDocument/2006/relationships/ctrlProp" Target="../ctrlProps/ctrlProp2518.xml"/><Relationship Id="rId2" Type="http://schemas.openxmlformats.org/officeDocument/2006/relationships/drawing" Target="../drawings/drawing23.xml"/><Relationship Id="rId16" Type="http://schemas.openxmlformats.org/officeDocument/2006/relationships/ctrlProp" Target="../ctrlProps/ctrlProp2527.xml"/><Relationship Id="rId29" Type="http://schemas.openxmlformats.org/officeDocument/2006/relationships/ctrlProp" Target="../ctrlProps/ctrlProp2540.xml"/><Relationship Id="rId11" Type="http://schemas.openxmlformats.org/officeDocument/2006/relationships/ctrlProp" Target="../ctrlProps/ctrlProp2522.xml"/><Relationship Id="rId24" Type="http://schemas.openxmlformats.org/officeDocument/2006/relationships/ctrlProp" Target="../ctrlProps/ctrlProp2535.xml"/><Relationship Id="rId32" Type="http://schemas.openxmlformats.org/officeDocument/2006/relationships/ctrlProp" Target="../ctrlProps/ctrlProp2543.xml"/><Relationship Id="rId37" Type="http://schemas.openxmlformats.org/officeDocument/2006/relationships/ctrlProp" Target="../ctrlProps/ctrlProp2548.xml"/><Relationship Id="rId40" Type="http://schemas.openxmlformats.org/officeDocument/2006/relationships/ctrlProp" Target="../ctrlProps/ctrlProp2551.xml"/><Relationship Id="rId45" Type="http://schemas.openxmlformats.org/officeDocument/2006/relationships/ctrlProp" Target="../ctrlProps/ctrlProp2556.xml"/><Relationship Id="rId53" Type="http://schemas.openxmlformats.org/officeDocument/2006/relationships/ctrlProp" Target="../ctrlProps/ctrlProp2564.xml"/><Relationship Id="rId58" Type="http://schemas.openxmlformats.org/officeDocument/2006/relationships/ctrlProp" Target="../ctrlProps/ctrlProp2569.xml"/><Relationship Id="rId5" Type="http://schemas.openxmlformats.org/officeDocument/2006/relationships/ctrlProp" Target="../ctrlProps/ctrlProp2516.xml"/><Relationship Id="rId61" Type="http://schemas.openxmlformats.org/officeDocument/2006/relationships/ctrlProp" Target="../ctrlProps/ctrlProp2572.xml"/><Relationship Id="rId19" Type="http://schemas.openxmlformats.org/officeDocument/2006/relationships/ctrlProp" Target="../ctrlProps/ctrlProp2530.xml"/><Relationship Id="rId14" Type="http://schemas.openxmlformats.org/officeDocument/2006/relationships/ctrlProp" Target="../ctrlProps/ctrlProp2525.xml"/><Relationship Id="rId22" Type="http://schemas.openxmlformats.org/officeDocument/2006/relationships/ctrlProp" Target="../ctrlProps/ctrlProp2533.xml"/><Relationship Id="rId27" Type="http://schemas.openxmlformats.org/officeDocument/2006/relationships/ctrlProp" Target="../ctrlProps/ctrlProp2538.xml"/><Relationship Id="rId30" Type="http://schemas.openxmlformats.org/officeDocument/2006/relationships/ctrlProp" Target="../ctrlProps/ctrlProp2541.xml"/><Relationship Id="rId35" Type="http://schemas.openxmlformats.org/officeDocument/2006/relationships/ctrlProp" Target="../ctrlProps/ctrlProp2546.xml"/><Relationship Id="rId43" Type="http://schemas.openxmlformats.org/officeDocument/2006/relationships/ctrlProp" Target="../ctrlProps/ctrlProp2554.xml"/><Relationship Id="rId48" Type="http://schemas.openxmlformats.org/officeDocument/2006/relationships/ctrlProp" Target="../ctrlProps/ctrlProp2559.xml"/><Relationship Id="rId56" Type="http://schemas.openxmlformats.org/officeDocument/2006/relationships/ctrlProp" Target="../ctrlProps/ctrlProp2567.xml"/><Relationship Id="rId8" Type="http://schemas.openxmlformats.org/officeDocument/2006/relationships/ctrlProp" Target="../ctrlProps/ctrlProp2519.xml"/><Relationship Id="rId51" Type="http://schemas.openxmlformats.org/officeDocument/2006/relationships/ctrlProp" Target="../ctrlProps/ctrlProp2562.xml"/><Relationship Id="rId3" Type="http://schemas.openxmlformats.org/officeDocument/2006/relationships/vmlDrawing" Target="../drawings/vmlDrawing23.vml"/><Relationship Id="rId12" Type="http://schemas.openxmlformats.org/officeDocument/2006/relationships/ctrlProp" Target="../ctrlProps/ctrlProp2523.xml"/><Relationship Id="rId17" Type="http://schemas.openxmlformats.org/officeDocument/2006/relationships/ctrlProp" Target="../ctrlProps/ctrlProp2528.xml"/><Relationship Id="rId25" Type="http://schemas.openxmlformats.org/officeDocument/2006/relationships/ctrlProp" Target="../ctrlProps/ctrlProp2536.xml"/><Relationship Id="rId33" Type="http://schemas.openxmlformats.org/officeDocument/2006/relationships/ctrlProp" Target="../ctrlProps/ctrlProp2544.xml"/><Relationship Id="rId38" Type="http://schemas.openxmlformats.org/officeDocument/2006/relationships/ctrlProp" Target="../ctrlProps/ctrlProp2549.xml"/><Relationship Id="rId46" Type="http://schemas.openxmlformats.org/officeDocument/2006/relationships/ctrlProp" Target="../ctrlProps/ctrlProp2557.xml"/><Relationship Id="rId59" Type="http://schemas.openxmlformats.org/officeDocument/2006/relationships/ctrlProp" Target="../ctrlProps/ctrlProp2570.xml"/><Relationship Id="rId20" Type="http://schemas.openxmlformats.org/officeDocument/2006/relationships/ctrlProp" Target="../ctrlProps/ctrlProp2531.xml"/><Relationship Id="rId41" Type="http://schemas.openxmlformats.org/officeDocument/2006/relationships/ctrlProp" Target="../ctrlProps/ctrlProp2552.xml"/><Relationship Id="rId54" Type="http://schemas.openxmlformats.org/officeDocument/2006/relationships/ctrlProp" Target="../ctrlProps/ctrlProp2565.xml"/><Relationship Id="rId1" Type="http://schemas.openxmlformats.org/officeDocument/2006/relationships/printerSettings" Target="../printerSettings/printerSettings24.bin"/><Relationship Id="rId6" Type="http://schemas.openxmlformats.org/officeDocument/2006/relationships/ctrlProp" Target="../ctrlProps/ctrlProp2517.xml"/><Relationship Id="rId15" Type="http://schemas.openxmlformats.org/officeDocument/2006/relationships/ctrlProp" Target="../ctrlProps/ctrlProp2526.xml"/><Relationship Id="rId23" Type="http://schemas.openxmlformats.org/officeDocument/2006/relationships/ctrlProp" Target="../ctrlProps/ctrlProp2534.xml"/><Relationship Id="rId28" Type="http://schemas.openxmlformats.org/officeDocument/2006/relationships/ctrlProp" Target="../ctrlProps/ctrlProp2539.xml"/><Relationship Id="rId36" Type="http://schemas.openxmlformats.org/officeDocument/2006/relationships/ctrlProp" Target="../ctrlProps/ctrlProp2547.xml"/><Relationship Id="rId49" Type="http://schemas.openxmlformats.org/officeDocument/2006/relationships/ctrlProp" Target="../ctrlProps/ctrlProp2560.xml"/><Relationship Id="rId57" Type="http://schemas.openxmlformats.org/officeDocument/2006/relationships/ctrlProp" Target="../ctrlProps/ctrlProp2568.xml"/><Relationship Id="rId10" Type="http://schemas.openxmlformats.org/officeDocument/2006/relationships/ctrlProp" Target="../ctrlProps/ctrlProp2521.xml"/><Relationship Id="rId31" Type="http://schemas.openxmlformats.org/officeDocument/2006/relationships/ctrlProp" Target="../ctrlProps/ctrlProp2542.xml"/><Relationship Id="rId44" Type="http://schemas.openxmlformats.org/officeDocument/2006/relationships/ctrlProp" Target="../ctrlProps/ctrlProp2555.xml"/><Relationship Id="rId52" Type="http://schemas.openxmlformats.org/officeDocument/2006/relationships/ctrlProp" Target="../ctrlProps/ctrlProp2563.xml"/><Relationship Id="rId60" Type="http://schemas.openxmlformats.org/officeDocument/2006/relationships/ctrlProp" Target="../ctrlProps/ctrlProp2571.xml"/><Relationship Id="rId4" Type="http://schemas.openxmlformats.org/officeDocument/2006/relationships/ctrlProp" Target="../ctrlProps/ctrlProp2515.xml"/><Relationship Id="rId9" Type="http://schemas.openxmlformats.org/officeDocument/2006/relationships/ctrlProp" Target="../ctrlProps/ctrlProp2520.xml"/></Relationships>
</file>

<file path=xl/worksheets/_rels/sheet25.xml.rels><?xml version="1.0" encoding="UTF-8" standalone="yes"?>
<Relationships xmlns="http://schemas.openxmlformats.org/package/2006/relationships"><Relationship Id="rId3" Type="http://schemas.openxmlformats.org/officeDocument/2006/relationships/hyperlink" Target="mailto:GS-@%20TOD%20(On-Peak)" TargetMode="External"/><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 Id="rId5" Type="http://schemas.openxmlformats.org/officeDocument/2006/relationships/printerSettings" Target="../printerSettings/printerSettings25.bin"/><Relationship Id="rId4" Type="http://schemas.openxmlformats.org/officeDocument/2006/relationships/hyperlink" Target="mailto:GS-@%20TOD%20(On-Peak)" TargetMode="Externa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2577.xml"/><Relationship Id="rId13" Type="http://schemas.openxmlformats.org/officeDocument/2006/relationships/ctrlProp" Target="../ctrlProps/ctrlProp2582.xml"/><Relationship Id="rId18" Type="http://schemas.openxmlformats.org/officeDocument/2006/relationships/ctrlProp" Target="../ctrlProps/ctrlProp2587.xml"/><Relationship Id="rId3" Type="http://schemas.openxmlformats.org/officeDocument/2006/relationships/vmlDrawing" Target="../drawings/vmlDrawing24.vml"/><Relationship Id="rId21" Type="http://schemas.openxmlformats.org/officeDocument/2006/relationships/ctrlProp" Target="../ctrlProps/ctrlProp2590.xml"/><Relationship Id="rId7" Type="http://schemas.openxmlformats.org/officeDocument/2006/relationships/ctrlProp" Target="../ctrlProps/ctrlProp2576.xml"/><Relationship Id="rId12" Type="http://schemas.openxmlformats.org/officeDocument/2006/relationships/ctrlProp" Target="../ctrlProps/ctrlProp2581.xml"/><Relationship Id="rId17" Type="http://schemas.openxmlformats.org/officeDocument/2006/relationships/ctrlProp" Target="../ctrlProps/ctrlProp2586.xml"/><Relationship Id="rId2" Type="http://schemas.openxmlformats.org/officeDocument/2006/relationships/drawing" Target="../drawings/drawing24.xml"/><Relationship Id="rId16" Type="http://schemas.openxmlformats.org/officeDocument/2006/relationships/ctrlProp" Target="../ctrlProps/ctrlProp2585.xml"/><Relationship Id="rId20" Type="http://schemas.openxmlformats.org/officeDocument/2006/relationships/ctrlProp" Target="../ctrlProps/ctrlProp2589.xml"/><Relationship Id="rId1" Type="http://schemas.openxmlformats.org/officeDocument/2006/relationships/printerSettings" Target="../printerSettings/printerSettings26.bin"/><Relationship Id="rId6" Type="http://schemas.openxmlformats.org/officeDocument/2006/relationships/ctrlProp" Target="../ctrlProps/ctrlProp2575.xml"/><Relationship Id="rId11" Type="http://schemas.openxmlformats.org/officeDocument/2006/relationships/ctrlProp" Target="../ctrlProps/ctrlProp2580.xml"/><Relationship Id="rId5" Type="http://schemas.openxmlformats.org/officeDocument/2006/relationships/ctrlProp" Target="../ctrlProps/ctrlProp2574.xml"/><Relationship Id="rId15" Type="http://schemas.openxmlformats.org/officeDocument/2006/relationships/ctrlProp" Target="../ctrlProps/ctrlProp2584.xml"/><Relationship Id="rId10" Type="http://schemas.openxmlformats.org/officeDocument/2006/relationships/ctrlProp" Target="../ctrlProps/ctrlProp2579.xml"/><Relationship Id="rId19" Type="http://schemas.openxmlformats.org/officeDocument/2006/relationships/ctrlProp" Target="../ctrlProps/ctrlProp2588.xml"/><Relationship Id="rId4" Type="http://schemas.openxmlformats.org/officeDocument/2006/relationships/ctrlProp" Target="../ctrlProps/ctrlProp2573.xml"/><Relationship Id="rId9" Type="http://schemas.openxmlformats.org/officeDocument/2006/relationships/ctrlProp" Target="../ctrlProps/ctrlProp2578.xml"/><Relationship Id="rId14" Type="http://schemas.openxmlformats.org/officeDocument/2006/relationships/ctrlProp" Target="../ctrlProps/ctrlProp2583.xml"/><Relationship Id="rId22" Type="http://schemas.openxmlformats.org/officeDocument/2006/relationships/ctrlProp" Target="../ctrlProps/ctrlProp259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4.xml"/><Relationship Id="rId3" Type="http://schemas.openxmlformats.org/officeDocument/2006/relationships/vmlDrawing" Target="../drawings/vmlDrawing4.vml"/><Relationship Id="rId7" Type="http://schemas.openxmlformats.org/officeDocument/2006/relationships/ctrlProp" Target="../ctrlProps/ctrlProp23.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2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47.xml"/><Relationship Id="rId21" Type="http://schemas.openxmlformats.org/officeDocument/2006/relationships/ctrlProp" Target="../ctrlProps/ctrlProp42.xml"/><Relationship Id="rId42" Type="http://schemas.openxmlformats.org/officeDocument/2006/relationships/ctrlProp" Target="../ctrlProps/ctrlProp63.xml"/><Relationship Id="rId47" Type="http://schemas.openxmlformats.org/officeDocument/2006/relationships/ctrlProp" Target="../ctrlProps/ctrlProp68.xml"/><Relationship Id="rId63" Type="http://schemas.openxmlformats.org/officeDocument/2006/relationships/ctrlProp" Target="../ctrlProps/ctrlProp84.xml"/><Relationship Id="rId68" Type="http://schemas.openxmlformats.org/officeDocument/2006/relationships/ctrlProp" Target="../ctrlProps/ctrlProp89.xml"/><Relationship Id="rId7" Type="http://schemas.openxmlformats.org/officeDocument/2006/relationships/ctrlProp" Target="../ctrlProps/ctrlProp28.xml"/><Relationship Id="rId2" Type="http://schemas.openxmlformats.org/officeDocument/2006/relationships/drawing" Target="../drawings/drawing5.xml"/><Relationship Id="rId16" Type="http://schemas.openxmlformats.org/officeDocument/2006/relationships/ctrlProp" Target="../ctrlProps/ctrlProp37.xml"/><Relationship Id="rId29" Type="http://schemas.openxmlformats.org/officeDocument/2006/relationships/ctrlProp" Target="../ctrlProps/ctrlProp50.xml"/><Relationship Id="rId11" Type="http://schemas.openxmlformats.org/officeDocument/2006/relationships/ctrlProp" Target="../ctrlProps/ctrlProp32.xml"/><Relationship Id="rId24" Type="http://schemas.openxmlformats.org/officeDocument/2006/relationships/ctrlProp" Target="../ctrlProps/ctrlProp45.xml"/><Relationship Id="rId32" Type="http://schemas.openxmlformats.org/officeDocument/2006/relationships/ctrlProp" Target="../ctrlProps/ctrlProp53.xml"/><Relationship Id="rId37" Type="http://schemas.openxmlformats.org/officeDocument/2006/relationships/ctrlProp" Target="../ctrlProps/ctrlProp58.xml"/><Relationship Id="rId40" Type="http://schemas.openxmlformats.org/officeDocument/2006/relationships/ctrlProp" Target="../ctrlProps/ctrlProp61.xml"/><Relationship Id="rId45" Type="http://schemas.openxmlformats.org/officeDocument/2006/relationships/ctrlProp" Target="../ctrlProps/ctrlProp66.xml"/><Relationship Id="rId53" Type="http://schemas.openxmlformats.org/officeDocument/2006/relationships/ctrlProp" Target="../ctrlProps/ctrlProp74.xml"/><Relationship Id="rId58" Type="http://schemas.openxmlformats.org/officeDocument/2006/relationships/ctrlProp" Target="../ctrlProps/ctrlProp79.xml"/><Relationship Id="rId66" Type="http://schemas.openxmlformats.org/officeDocument/2006/relationships/ctrlProp" Target="../ctrlProps/ctrlProp87.xml"/><Relationship Id="rId5" Type="http://schemas.openxmlformats.org/officeDocument/2006/relationships/ctrlProp" Target="../ctrlProps/ctrlProp26.xml"/><Relationship Id="rId61" Type="http://schemas.openxmlformats.org/officeDocument/2006/relationships/ctrlProp" Target="../ctrlProps/ctrlProp82.xml"/><Relationship Id="rId19" Type="http://schemas.openxmlformats.org/officeDocument/2006/relationships/ctrlProp" Target="../ctrlProps/ctrlProp4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 Id="rId30" Type="http://schemas.openxmlformats.org/officeDocument/2006/relationships/ctrlProp" Target="../ctrlProps/ctrlProp51.xml"/><Relationship Id="rId35" Type="http://schemas.openxmlformats.org/officeDocument/2006/relationships/ctrlProp" Target="../ctrlProps/ctrlProp56.xml"/><Relationship Id="rId43" Type="http://schemas.openxmlformats.org/officeDocument/2006/relationships/ctrlProp" Target="../ctrlProps/ctrlProp64.xml"/><Relationship Id="rId48" Type="http://schemas.openxmlformats.org/officeDocument/2006/relationships/ctrlProp" Target="../ctrlProps/ctrlProp69.xml"/><Relationship Id="rId56" Type="http://schemas.openxmlformats.org/officeDocument/2006/relationships/ctrlProp" Target="../ctrlProps/ctrlProp77.xml"/><Relationship Id="rId64" Type="http://schemas.openxmlformats.org/officeDocument/2006/relationships/ctrlProp" Target="../ctrlProps/ctrlProp85.xml"/><Relationship Id="rId69" Type="http://schemas.openxmlformats.org/officeDocument/2006/relationships/ctrlProp" Target="../ctrlProps/ctrlProp90.xml"/><Relationship Id="rId8" Type="http://schemas.openxmlformats.org/officeDocument/2006/relationships/ctrlProp" Target="../ctrlProps/ctrlProp29.xml"/><Relationship Id="rId51" Type="http://schemas.openxmlformats.org/officeDocument/2006/relationships/ctrlProp" Target="../ctrlProps/ctrlProp72.xml"/><Relationship Id="rId3" Type="http://schemas.openxmlformats.org/officeDocument/2006/relationships/vmlDrawing" Target="../drawings/vmlDrawing5.v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33" Type="http://schemas.openxmlformats.org/officeDocument/2006/relationships/ctrlProp" Target="../ctrlProps/ctrlProp54.xml"/><Relationship Id="rId38" Type="http://schemas.openxmlformats.org/officeDocument/2006/relationships/ctrlProp" Target="../ctrlProps/ctrlProp59.xml"/><Relationship Id="rId46" Type="http://schemas.openxmlformats.org/officeDocument/2006/relationships/ctrlProp" Target="../ctrlProps/ctrlProp67.xml"/><Relationship Id="rId59" Type="http://schemas.openxmlformats.org/officeDocument/2006/relationships/ctrlProp" Target="../ctrlProps/ctrlProp80.xml"/><Relationship Id="rId67" Type="http://schemas.openxmlformats.org/officeDocument/2006/relationships/ctrlProp" Target="../ctrlProps/ctrlProp88.xml"/><Relationship Id="rId20" Type="http://schemas.openxmlformats.org/officeDocument/2006/relationships/ctrlProp" Target="../ctrlProps/ctrlProp41.xml"/><Relationship Id="rId41" Type="http://schemas.openxmlformats.org/officeDocument/2006/relationships/ctrlProp" Target="../ctrlProps/ctrlProp62.xml"/><Relationship Id="rId54" Type="http://schemas.openxmlformats.org/officeDocument/2006/relationships/ctrlProp" Target="../ctrlProps/ctrlProp75.xml"/><Relationship Id="rId62" Type="http://schemas.openxmlformats.org/officeDocument/2006/relationships/ctrlProp" Target="../ctrlProps/ctrlProp83.xml"/><Relationship Id="rId1" Type="http://schemas.openxmlformats.org/officeDocument/2006/relationships/printerSettings" Target="../printerSettings/printerSettings6.bin"/><Relationship Id="rId6" Type="http://schemas.openxmlformats.org/officeDocument/2006/relationships/ctrlProp" Target="../ctrlProps/ctrlProp27.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trlProp" Target="../ctrlProps/ctrlProp49.xml"/><Relationship Id="rId36" Type="http://schemas.openxmlformats.org/officeDocument/2006/relationships/ctrlProp" Target="../ctrlProps/ctrlProp57.xml"/><Relationship Id="rId49" Type="http://schemas.openxmlformats.org/officeDocument/2006/relationships/ctrlProp" Target="../ctrlProps/ctrlProp70.xml"/><Relationship Id="rId57" Type="http://schemas.openxmlformats.org/officeDocument/2006/relationships/ctrlProp" Target="../ctrlProps/ctrlProp78.xml"/><Relationship Id="rId10" Type="http://schemas.openxmlformats.org/officeDocument/2006/relationships/ctrlProp" Target="../ctrlProps/ctrlProp31.xml"/><Relationship Id="rId31" Type="http://schemas.openxmlformats.org/officeDocument/2006/relationships/ctrlProp" Target="../ctrlProps/ctrlProp52.xml"/><Relationship Id="rId44" Type="http://schemas.openxmlformats.org/officeDocument/2006/relationships/ctrlProp" Target="../ctrlProps/ctrlProp65.xml"/><Relationship Id="rId52" Type="http://schemas.openxmlformats.org/officeDocument/2006/relationships/ctrlProp" Target="../ctrlProps/ctrlProp73.xml"/><Relationship Id="rId60" Type="http://schemas.openxmlformats.org/officeDocument/2006/relationships/ctrlProp" Target="../ctrlProps/ctrlProp81.xml"/><Relationship Id="rId65" Type="http://schemas.openxmlformats.org/officeDocument/2006/relationships/ctrlProp" Target="../ctrlProps/ctrlProp86.xml"/><Relationship Id="rId4" Type="http://schemas.openxmlformats.org/officeDocument/2006/relationships/ctrlProp" Target="../ctrlProps/ctrlProp25.xml"/><Relationship Id="rId9" Type="http://schemas.openxmlformats.org/officeDocument/2006/relationships/ctrlProp" Target="../ctrlProps/ctrlProp30.xml"/><Relationship Id="rId13" Type="http://schemas.openxmlformats.org/officeDocument/2006/relationships/ctrlProp" Target="../ctrlProps/ctrlProp34.xml"/><Relationship Id="rId18" Type="http://schemas.openxmlformats.org/officeDocument/2006/relationships/ctrlProp" Target="../ctrlProps/ctrlProp39.xml"/><Relationship Id="rId39" Type="http://schemas.openxmlformats.org/officeDocument/2006/relationships/ctrlProp" Target="../ctrlProps/ctrlProp60.xml"/><Relationship Id="rId34" Type="http://schemas.openxmlformats.org/officeDocument/2006/relationships/ctrlProp" Target="../ctrlProps/ctrlProp55.xml"/><Relationship Id="rId50" Type="http://schemas.openxmlformats.org/officeDocument/2006/relationships/ctrlProp" Target="../ctrlProps/ctrlProp71.xml"/><Relationship Id="rId55" Type="http://schemas.openxmlformats.org/officeDocument/2006/relationships/ctrlProp" Target="../ctrlProps/ctrlProp76.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113.xml"/><Relationship Id="rId117" Type="http://schemas.openxmlformats.org/officeDocument/2006/relationships/ctrlProp" Target="../ctrlProps/ctrlProp204.xml"/><Relationship Id="rId21" Type="http://schemas.openxmlformats.org/officeDocument/2006/relationships/ctrlProp" Target="../ctrlProps/ctrlProp108.xml"/><Relationship Id="rId42" Type="http://schemas.openxmlformats.org/officeDocument/2006/relationships/ctrlProp" Target="../ctrlProps/ctrlProp129.xml"/><Relationship Id="rId47" Type="http://schemas.openxmlformats.org/officeDocument/2006/relationships/ctrlProp" Target="../ctrlProps/ctrlProp134.xml"/><Relationship Id="rId63" Type="http://schemas.openxmlformats.org/officeDocument/2006/relationships/ctrlProp" Target="../ctrlProps/ctrlProp150.xml"/><Relationship Id="rId68" Type="http://schemas.openxmlformats.org/officeDocument/2006/relationships/ctrlProp" Target="../ctrlProps/ctrlProp155.xml"/><Relationship Id="rId84" Type="http://schemas.openxmlformats.org/officeDocument/2006/relationships/ctrlProp" Target="../ctrlProps/ctrlProp171.xml"/><Relationship Id="rId89" Type="http://schemas.openxmlformats.org/officeDocument/2006/relationships/ctrlProp" Target="../ctrlProps/ctrlProp176.xml"/><Relationship Id="rId112" Type="http://schemas.openxmlformats.org/officeDocument/2006/relationships/ctrlProp" Target="../ctrlProps/ctrlProp199.xml"/><Relationship Id="rId16" Type="http://schemas.openxmlformats.org/officeDocument/2006/relationships/ctrlProp" Target="../ctrlProps/ctrlProp103.xml"/><Relationship Id="rId107" Type="http://schemas.openxmlformats.org/officeDocument/2006/relationships/ctrlProp" Target="../ctrlProps/ctrlProp194.xml"/><Relationship Id="rId11" Type="http://schemas.openxmlformats.org/officeDocument/2006/relationships/ctrlProp" Target="../ctrlProps/ctrlProp98.xml"/><Relationship Id="rId32" Type="http://schemas.openxmlformats.org/officeDocument/2006/relationships/ctrlProp" Target="../ctrlProps/ctrlProp119.xml"/><Relationship Id="rId37" Type="http://schemas.openxmlformats.org/officeDocument/2006/relationships/ctrlProp" Target="../ctrlProps/ctrlProp124.xml"/><Relationship Id="rId53" Type="http://schemas.openxmlformats.org/officeDocument/2006/relationships/ctrlProp" Target="../ctrlProps/ctrlProp140.xml"/><Relationship Id="rId58" Type="http://schemas.openxmlformats.org/officeDocument/2006/relationships/ctrlProp" Target="../ctrlProps/ctrlProp145.xml"/><Relationship Id="rId74" Type="http://schemas.openxmlformats.org/officeDocument/2006/relationships/ctrlProp" Target="../ctrlProps/ctrlProp161.xml"/><Relationship Id="rId79" Type="http://schemas.openxmlformats.org/officeDocument/2006/relationships/ctrlProp" Target="../ctrlProps/ctrlProp166.xml"/><Relationship Id="rId102" Type="http://schemas.openxmlformats.org/officeDocument/2006/relationships/ctrlProp" Target="../ctrlProps/ctrlProp189.xml"/><Relationship Id="rId123" Type="http://schemas.openxmlformats.org/officeDocument/2006/relationships/ctrlProp" Target="../ctrlProps/ctrlProp210.xml"/><Relationship Id="rId5" Type="http://schemas.openxmlformats.org/officeDocument/2006/relationships/ctrlProp" Target="../ctrlProps/ctrlProp92.xml"/><Relationship Id="rId90" Type="http://schemas.openxmlformats.org/officeDocument/2006/relationships/ctrlProp" Target="../ctrlProps/ctrlProp177.xml"/><Relationship Id="rId95" Type="http://schemas.openxmlformats.org/officeDocument/2006/relationships/ctrlProp" Target="../ctrlProps/ctrlProp182.xml"/><Relationship Id="rId22" Type="http://schemas.openxmlformats.org/officeDocument/2006/relationships/ctrlProp" Target="../ctrlProps/ctrlProp109.xml"/><Relationship Id="rId27" Type="http://schemas.openxmlformats.org/officeDocument/2006/relationships/ctrlProp" Target="../ctrlProps/ctrlProp114.xml"/><Relationship Id="rId43" Type="http://schemas.openxmlformats.org/officeDocument/2006/relationships/ctrlProp" Target="../ctrlProps/ctrlProp130.xml"/><Relationship Id="rId48" Type="http://schemas.openxmlformats.org/officeDocument/2006/relationships/ctrlProp" Target="../ctrlProps/ctrlProp135.xml"/><Relationship Id="rId64" Type="http://schemas.openxmlformats.org/officeDocument/2006/relationships/ctrlProp" Target="../ctrlProps/ctrlProp151.xml"/><Relationship Id="rId69" Type="http://schemas.openxmlformats.org/officeDocument/2006/relationships/ctrlProp" Target="../ctrlProps/ctrlProp156.xml"/><Relationship Id="rId113" Type="http://schemas.openxmlformats.org/officeDocument/2006/relationships/ctrlProp" Target="../ctrlProps/ctrlProp200.xml"/><Relationship Id="rId118" Type="http://schemas.openxmlformats.org/officeDocument/2006/relationships/ctrlProp" Target="../ctrlProps/ctrlProp205.xml"/><Relationship Id="rId80" Type="http://schemas.openxmlformats.org/officeDocument/2006/relationships/ctrlProp" Target="../ctrlProps/ctrlProp167.xml"/><Relationship Id="rId85" Type="http://schemas.openxmlformats.org/officeDocument/2006/relationships/ctrlProp" Target="../ctrlProps/ctrlProp172.xml"/><Relationship Id="rId12" Type="http://schemas.openxmlformats.org/officeDocument/2006/relationships/ctrlProp" Target="../ctrlProps/ctrlProp99.xml"/><Relationship Id="rId17" Type="http://schemas.openxmlformats.org/officeDocument/2006/relationships/ctrlProp" Target="../ctrlProps/ctrlProp104.xml"/><Relationship Id="rId33" Type="http://schemas.openxmlformats.org/officeDocument/2006/relationships/ctrlProp" Target="../ctrlProps/ctrlProp120.xml"/><Relationship Id="rId38" Type="http://schemas.openxmlformats.org/officeDocument/2006/relationships/ctrlProp" Target="../ctrlProps/ctrlProp125.xml"/><Relationship Id="rId59" Type="http://schemas.openxmlformats.org/officeDocument/2006/relationships/ctrlProp" Target="../ctrlProps/ctrlProp146.xml"/><Relationship Id="rId103" Type="http://schemas.openxmlformats.org/officeDocument/2006/relationships/ctrlProp" Target="../ctrlProps/ctrlProp190.xml"/><Relationship Id="rId108" Type="http://schemas.openxmlformats.org/officeDocument/2006/relationships/ctrlProp" Target="../ctrlProps/ctrlProp195.xml"/><Relationship Id="rId124" Type="http://schemas.openxmlformats.org/officeDocument/2006/relationships/ctrlProp" Target="../ctrlProps/ctrlProp211.xml"/><Relationship Id="rId54" Type="http://schemas.openxmlformats.org/officeDocument/2006/relationships/ctrlProp" Target="../ctrlProps/ctrlProp141.xml"/><Relationship Id="rId70" Type="http://schemas.openxmlformats.org/officeDocument/2006/relationships/ctrlProp" Target="../ctrlProps/ctrlProp157.xml"/><Relationship Id="rId75" Type="http://schemas.openxmlformats.org/officeDocument/2006/relationships/ctrlProp" Target="../ctrlProps/ctrlProp162.xml"/><Relationship Id="rId91" Type="http://schemas.openxmlformats.org/officeDocument/2006/relationships/ctrlProp" Target="../ctrlProps/ctrlProp178.xml"/><Relationship Id="rId96" Type="http://schemas.openxmlformats.org/officeDocument/2006/relationships/ctrlProp" Target="../ctrlProps/ctrlProp183.xml"/><Relationship Id="rId1" Type="http://schemas.openxmlformats.org/officeDocument/2006/relationships/printerSettings" Target="../printerSettings/printerSettings7.bin"/><Relationship Id="rId6" Type="http://schemas.openxmlformats.org/officeDocument/2006/relationships/ctrlProp" Target="../ctrlProps/ctrlProp93.xml"/><Relationship Id="rId23" Type="http://schemas.openxmlformats.org/officeDocument/2006/relationships/ctrlProp" Target="../ctrlProps/ctrlProp110.xml"/><Relationship Id="rId28" Type="http://schemas.openxmlformats.org/officeDocument/2006/relationships/ctrlProp" Target="../ctrlProps/ctrlProp115.xml"/><Relationship Id="rId49" Type="http://schemas.openxmlformats.org/officeDocument/2006/relationships/ctrlProp" Target="../ctrlProps/ctrlProp136.xml"/><Relationship Id="rId114" Type="http://schemas.openxmlformats.org/officeDocument/2006/relationships/ctrlProp" Target="../ctrlProps/ctrlProp201.xml"/><Relationship Id="rId119" Type="http://schemas.openxmlformats.org/officeDocument/2006/relationships/ctrlProp" Target="../ctrlProps/ctrlProp206.xml"/><Relationship Id="rId44" Type="http://schemas.openxmlformats.org/officeDocument/2006/relationships/ctrlProp" Target="../ctrlProps/ctrlProp131.xml"/><Relationship Id="rId60" Type="http://schemas.openxmlformats.org/officeDocument/2006/relationships/ctrlProp" Target="../ctrlProps/ctrlProp147.xml"/><Relationship Id="rId65" Type="http://schemas.openxmlformats.org/officeDocument/2006/relationships/ctrlProp" Target="../ctrlProps/ctrlProp152.xml"/><Relationship Id="rId81" Type="http://schemas.openxmlformats.org/officeDocument/2006/relationships/ctrlProp" Target="../ctrlProps/ctrlProp168.xml"/><Relationship Id="rId86" Type="http://schemas.openxmlformats.org/officeDocument/2006/relationships/ctrlProp" Target="../ctrlProps/ctrlProp173.xml"/><Relationship Id="rId13" Type="http://schemas.openxmlformats.org/officeDocument/2006/relationships/ctrlProp" Target="../ctrlProps/ctrlProp100.xml"/><Relationship Id="rId18" Type="http://schemas.openxmlformats.org/officeDocument/2006/relationships/ctrlProp" Target="../ctrlProps/ctrlProp105.xml"/><Relationship Id="rId39" Type="http://schemas.openxmlformats.org/officeDocument/2006/relationships/ctrlProp" Target="../ctrlProps/ctrlProp126.xml"/><Relationship Id="rId109" Type="http://schemas.openxmlformats.org/officeDocument/2006/relationships/ctrlProp" Target="../ctrlProps/ctrlProp196.xml"/><Relationship Id="rId34" Type="http://schemas.openxmlformats.org/officeDocument/2006/relationships/ctrlProp" Target="../ctrlProps/ctrlProp121.xml"/><Relationship Id="rId50" Type="http://schemas.openxmlformats.org/officeDocument/2006/relationships/ctrlProp" Target="../ctrlProps/ctrlProp137.xml"/><Relationship Id="rId55" Type="http://schemas.openxmlformats.org/officeDocument/2006/relationships/ctrlProp" Target="../ctrlProps/ctrlProp142.xml"/><Relationship Id="rId76" Type="http://schemas.openxmlformats.org/officeDocument/2006/relationships/ctrlProp" Target="../ctrlProps/ctrlProp163.xml"/><Relationship Id="rId97" Type="http://schemas.openxmlformats.org/officeDocument/2006/relationships/ctrlProp" Target="../ctrlProps/ctrlProp184.xml"/><Relationship Id="rId104" Type="http://schemas.openxmlformats.org/officeDocument/2006/relationships/ctrlProp" Target="../ctrlProps/ctrlProp191.xml"/><Relationship Id="rId120" Type="http://schemas.openxmlformats.org/officeDocument/2006/relationships/ctrlProp" Target="../ctrlProps/ctrlProp207.xml"/><Relationship Id="rId125" Type="http://schemas.openxmlformats.org/officeDocument/2006/relationships/ctrlProp" Target="../ctrlProps/ctrlProp212.xml"/><Relationship Id="rId7" Type="http://schemas.openxmlformats.org/officeDocument/2006/relationships/ctrlProp" Target="../ctrlProps/ctrlProp94.xml"/><Relationship Id="rId71" Type="http://schemas.openxmlformats.org/officeDocument/2006/relationships/ctrlProp" Target="../ctrlProps/ctrlProp158.xml"/><Relationship Id="rId92" Type="http://schemas.openxmlformats.org/officeDocument/2006/relationships/ctrlProp" Target="../ctrlProps/ctrlProp179.xml"/><Relationship Id="rId2" Type="http://schemas.openxmlformats.org/officeDocument/2006/relationships/drawing" Target="../drawings/drawing6.xml"/><Relationship Id="rId29" Type="http://schemas.openxmlformats.org/officeDocument/2006/relationships/ctrlProp" Target="../ctrlProps/ctrlProp116.xml"/><Relationship Id="rId24" Type="http://schemas.openxmlformats.org/officeDocument/2006/relationships/ctrlProp" Target="../ctrlProps/ctrlProp111.xml"/><Relationship Id="rId40" Type="http://schemas.openxmlformats.org/officeDocument/2006/relationships/ctrlProp" Target="../ctrlProps/ctrlProp127.xml"/><Relationship Id="rId45" Type="http://schemas.openxmlformats.org/officeDocument/2006/relationships/ctrlProp" Target="../ctrlProps/ctrlProp132.xml"/><Relationship Id="rId66" Type="http://schemas.openxmlformats.org/officeDocument/2006/relationships/ctrlProp" Target="../ctrlProps/ctrlProp153.xml"/><Relationship Id="rId87" Type="http://schemas.openxmlformats.org/officeDocument/2006/relationships/ctrlProp" Target="../ctrlProps/ctrlProp174.xml"/><Relationship Id="rId110" Type="http://schemas.openxmlformats.org/officeDocument/2006/relationships/ctrlProp" Target="../ctrlProps/ctrlProp197.xml"/><Relationship Id="rId115" Type="http://schemas.openxmlformats.org/officeDocument/2006/relationships/ctrlProp" Target="../ctrlProps/ctrlProp202.xml"/><Relationship Id="rId61" Type="http://schemas.openxmlformats.org/officeDocument/2006/relationships/ctrlProp" Target="../ctrlProps/ctrlProp148.xml"/><Relationship Id="rId82" Type="http://schemas.openxmlformats.org/officeDocument/2006/relationships/ctrlProp" Target="../ctrlProps/ctrlProp169.xml"/><Relationship Id="rId19" Type="http://schemas.openxmlformats.org/officeDocument/2006/relationships/ctrlProp" Target="../ctrlProps/ctrlProp106.xml"/><Relationship Id="rId14" Type="http://schemas.openxmlformats.org/officeDocument/2006/relationships/ctrlProp" Target="../ctrlProps/ctrlProp101.xml"/><Relationship Id="rId30" Type="http://schemas.openxmlformats.org/officeDocument/2006/relationships/ctrlProp" Target="../ctrlProps/ctrlProp117.xml"/><Relationship Id="rId35" Type="http://schemas.openxmlformats.org/officeDocument/2006/relationships/ctrlProp" Target="../ctrlProps/ctrlProp122.xml"/><Relationship Id="rId56" Type="http://schemas.openxmlformats.org/officeDocument/2006/relationships/ctrlProp" Target="../ctrlProps/ctrlProp143.xml"/><Relationship Id="rId77" Type="http://schemas.openxmlformats.org/officeDocument/2006/relationships/ctrlProp" Target="../ctrlProps/ctrlProp164.xml"/><Relationship Id="rId100" Type="http://schemas.openxmlformats.org/officeDocument/2006/relationships/ctrlProp" Target="../ctrlProps/ctrlProp187.xml"/><Relationship Id="rId105" Type="http://schemas.openxmlformats.org/officeDocument/2006/relationships/ctrlProp" Target="../ctrlProps/ctrlProp192.xml"/><Relationship Id="rId126" Type="http://schemas.openxmlformats.org/officeDocument/2006/relationships/ctrlProp" Target="../ctrlProps/ctrlProp213.xml"/><Relationship Id="rId8" Type="http://schemas.openxmlformats.org/officeDocument/2006/relationships/ctrlProp" Target="../ctrlProps/ctrlProp95.xml"/><Relationship Id="rId51" Type="http://schemas.openxmlformats.org/officeDocument/2006/relationships/ctrlProp" Target="../ctrlProps/ctrlProp138.xml"/><Relationship Id="rId72" Type="http://schemas.openxmlformats.org/officeDocument/2006/relationships/ctrlProp" Target="../ctrlProps/ctrlProp159.xml"/><Relationship Id="rId93" Type="http://schemas.openxmlformats.org/officeDocument/2006/relationships/ctrlProp" Target="../ctrlProps/ctrlProp180.xml"/><Relationship Id="rId98" Type="http://schemas.openxmlformats.org/officeDocument/2006/relationships/ctrlProp" Target="../ctrlProps/ctrlProp185.xml"/><Relationship Id="rId121" Type="http://schemas.openxmlformats.org/officeDocument/2006/relationships/ctrlProp" Target="../ctrlProps/ctrlProp208.xml"/><Relationship Id="rId3" Type="http://schemas.openxmlformats.org/officeDocument/2006/relationships/vmlDrawing" Target="../drawings/vmlDrawing6.vml"/><Relationship Id="rId25" Type="http://schemas.openxmlformats.org/officeDocument/2006/relationships/ctrlProp" Target="../ctrlProps/ctrlProp112.xml"/><Relationship Id="rId46" Type="http://schemas.openxmlformats.org/officeDocument/2006/relationships/ctrlProp" Target="../ctrlProps/ctrlProp133.xml"/><Relationship Id="rId67" Type="http://schemas.openxmlformats.org/officeDocument/2006/relationships/ctrlProp" Target="../ctrlProps/ctrlProp154.xml"/><Relationship Id="rId116" Type="http://schemas.openxmlformats.org/officeDocument/2006/relationships/ctrlProp" Target="../ctrlProps/ctrlProp203.xml"/><Relationship Id="rId20" Type="http://schemas.openxmlformats.org/officeDocument/2006/relationships/ctrlProp" Target="../ctrlProps/ctrlProp107.xml"/><Relationship Id="rId41" Type="http://schemas.openxmlformats.org/officeDocument/2006/relationships/ctrlProp" Target="../ctrlProps/ctrlProp128.xml"/><Relationship Id="rId62" Type="http://schemas.openxmlformats.org/officeDocument/2006/relationships/ctrlProp" Target="../ctrlProps/ctrlProp149.xml"/><Relationship Id="rId83" Type="http://schemas.openxmlformats.org/officeDocument/2006/relationships/ctrlProp" Target="../ctrlProps/ctrlProp170.xml"/><Relationship Id="rId88" Type="http://schemas.openxmlformats.org/officeDocument/2006/relationships/ctrlProp" Target="../ctrlProps/ctrlProp175.xml"/><Relationship Id="rId111" Type="http://schemas.openxmlformats.org/officeDocument/2006/relationships/ctrlProp" Target="../ctrlProps/ctrlProp198.xml"/><Relationship Id="rId15" Type="http://schemas.openxmlformats.org/officeDocument/2006/relationships/ctrlProp" Target="../ctrlProps/ctrlProp102.xml"/><Relationship Id="rId36" Type="http://schemas.openxmlformats.org/officeDocument/2006/relationships/ctrlProp" Target="../ctrlProps/ctrlProp123.xml"/><Relationship Id="rId57" Type="http://schemas.openxmlformats.org/officeDocument/2006/relationships/ctrlProp" Target="../ctrlProps/ctrlProp144.xml"/><Relationship Id="rId106" Type="http://schemas.openxmlformats.org/officeDocument/2006/relationships/ctrlProp" Target="../ctrlProps/ctrlProp193.xml"/><Relationship Id="rId10" Type="http://schemas.openxmlformats.org/officeDocument/2006/relationships/ctrlProp" Target="../ctrlProps/ctrlProp97.xml"/><Relationship Id="rId31" Type="http://schemas.openxmlformats.org/officeDocument/2006/relationships/ctrlProp" Target="../ctrlProps/ctrlProp118.xml"/><Relationship Id="rId52" Type="http://schemas.openxmlformats.org/officeDocument/2006/relationships/ctrlProp" Target="../ctrlProps/ctrlProp139.xml"/><Relationship Id="rId73" Type="http://schemas.openxmlformats.org/officeDocument/2006/relationships/ctrlProp" Target="../ctrlProps/ctrlProp160.xml"/><Relationship Id="rId78" Type="http://schemas.openxmlformats.org/officeDocument/2006/relationships/ctrlProp" Target="../ctrlProps/ctrlProp165.xml"/><Relationship Id="rId94" Type="http://schemas.openxmlformats.org/officeDocument/2006/relationships/ctrlProp" Target="../ctrlProps/ctrlProp181.xml"/><Relationship Id="rId99" Type="http://schemas.openxmlformats.org/officeDocument/2006/relationships/ctrlProp" Target="../ctrlProps/ctrlProp186.xml"/><Relationship Id="rId101" Type="http://schemas.openxmlformats.org/officeDocument/2006/relationships/ctrlProp" Target="../ctrlProps/ctrlProp188.xml"/><Relationship Id="rId122" Type="http://schemas.openxmlformats.org/officeDocument/2006/relationships/ctrlProp" Target="../ctrlProps/ctrlProp209.xml"/><Relationship Id="rId4" Type="http://schemas.openxmlformats.org/officeDocument/2006/relationships/ctrlProp" Target="../ctrlProps/ctrlProp91.xml"/><Relationship Id="rId9" Type="http://schemas.openxmlformats.org/officeDocument/2006/relationships/ctrlProp" Target="../ctrlProps/ctrlProp96.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327.xml"/><Relationship Id="rId21" Type="http://schemas.openxmlformats.org/officeDocument/2006/relationships/ctrlProp" Target="../ctrlProps/ctrlProp231.xml"/><Relationship Id="rId42" Type="http://schemas.openxmlformats.org/officeDocument/2006/relationships/ctrlProp" Target="../ctrlProps/ctrlProp252.xml"/><Relationship Id="rId63" Type="http://schemas.openxmlformats.org/officeDocument/2006/relationships/ctrlProp" Target="../ctrlProps/ctrlProp273.xml"/><Relationship Id="rId84" Type="http://schemas.openxmlformats.org/officeDocument/2006/relationships/ctrlProp" Target="../ctrlProps/ctrlProp294.xml"/><Relationship Id="rId138" Type="http://schemas.openxmlformats.org/officeDocument/2006/relationships/ctrlProp" Target="../ctrlProps/ctrlProp348.xml"/><Relationship Id="rId159" Type="http://schemas.openxmlformats.org/officeDocument/2006/relationships/ctrlProp" Target="../ctrlProps/ctrlProp369.xml"/><Relationship Id="rId170" Type="http://schemas.openxmlformats.org/officeDocument/2006/relationships/ctrlProp" Target="../ctrlProps/ctrlProp380.xml"/><Relationship Id="rId107" Type="http://schemas.openxmlformats.org/officeDocument/2006/relationships/ctrlProp" Target="../ctrlProps/ctrlProp317.xml"/><Relationship Id="rId11" Type="http://schemas.openxmlformats.org/officeDocument/2006/relationships/ctrlProp" Target="../ctrlProps/ctrlProp221.xml"/><Relationship Id="rId32" Type="http://schemas.openxmlformats.org/officeDocument/2006/relationships/ctrlProp" Target="../ctrlProps/ctrlProp242.xml"/><Relationship Id="rId53" Type="http://schemas.openxmlformats.org/officeDocument/2006/relationships/ctrlProp" Target="../ctrlProps/ctrlProp263.xml"/><Relationship Id="rId74" Type="http://schemas.openxmlformats.org/officeDocument/2006/relationships/ctrlProp" Target="../ctrlProps/ctrlProp284.xml"/><Relationship Id="rId128" Type="http://schemas.openxmlformats.org/officeDocument/2006/relationships/ctrlProp" Target="../ctrlProps/ctrlProp338.xml"/><Relationship Id="rId149" Type="http://schemas.openxmlformats.org/officeDocument/2006/relationships/ctrlProp" Target="../ctrlProps/ctrlProp359.xml"/><Relationship Id="rId5" Type="http://schemas.openxmlformats.org/officeDocument/2006/relationships/ctrlProp" Target="../ctrlProps/ctrlProp215.xml"/><Relationship Id="rId95" Type="http://schemas.openxmlformats.org/officeDocument/2006/relationships/ctrlProp" Target="../ctrlProps/ctrlProp305.xml"/><Relationship Id="rId160" Type="http://schemas.openxmlformats.org/officeDocument/2006/relationships/ctrlProp" Target="../ctrlProps/ctrlProp370.xml"/><Relationship Id="rId181" Type="http://schemas.openxmlformats.org/officeDocument/2006/relationships/ctrlProp" Target="../ctrlProps/ctrlProp391.xml"/><Relationship Id="rId22" Type="http://schemas.openxmlformats.org/officeDocument/2006/relationships/ctrlProp" Target="../ctrlProps/ctrlProp232.xml"/><Relationship Id="rId43" Type="http://schemas.openxmlformats.org/officeDocument/2006/relationships/ctrlProp" Target="../ctrlProps/ctrlProp253.xml"/><Relationship Id="rId64" Type="http://schemas.openxmlformats.org/officeDocument/2006/relationships/ctrlProp" Target="../ctrlProps/ctrlProp274.xml"/><Relationship Id="rId118" Type="http://schemas.openxmlformats.org/officeDocument/2006/relationships/ctrlProp" Target="../ctrlProps/ctrlProp328.xml"/><Relationship Id="rId139" Type="http://schemas.openxmlformats.org/officeDocument/2006/relationships/ctrlProp" Target="../ctrlProps/ctrlProp349.xml"/><Relationship Id="rId85" Type="http://schemas.openxmlformats.org/officeDocument/2006/relationships/ctrlProp" Target="../ctrlProps/ctrlProp295.xml"/><Relationship Id="rId150" Type="http://schemas.openxmlformats.org/officeDocument/2006/relationships/ctrlProp" Target="../ctrlProps/ctrlProp360.xml"/><Relationship Id="rId171" Type="http://schemas.openxmlformats.org/officeDocument/2006/relationships/ctrlProp" Target="../ctrlProps/ctrlProp381.xml"/><Relationship Id="rId12" Type="http://schemas.openxmlformats.org/officeDocument/2006/relationships/ctrlProp" Target="../ctrlProps/ctrlProp222.xml"/><Relationship Id="rId33" Type="http://schemas.openxmlformats.org/officeDocument/2006/relationships/ctrlProp" Target="../ctrlProps/ctrlProp243.xml"/><Relationship Id="rId108" Type="http://schemas.openxmlformats.org/officeDocument/2006/relationships/ctrlProp" Target="../ctrlProps/ctrlProp318.xml"/><Relationship Id="rId129" Type="http://schemas.openxmlformats.org/officeDocument/2006/relationships/ctrlProp" Target="../ctrlProps/ctrlProp339.xml"/><Relationship Id="rId54" Type="http://schemas.openxmlformats.org/officeDocument/2006/relationships/ctrlProp" Target="../ctrlProps/ctrlProp264.xml"/><Relationship Id="rId75" Type="http://schemas.openxmlformats.org/officeDocument/2006/relationships/ctrlProp" Target="../ctrlProps/ctrlProp285.xml"/><Relationship Id="rId96" Type="http://schemas.openxmlformats.org/officeDocument/2006/relationships/ctrlProp" Target="../ctrlProps/ctrlProp306.xml"/><Relationship Id="rId140" Type="http://schemas.openxmlformats.org/officeDocument/2006/relationships/ctrlProp" Target="../ctrlProps/ctrlProp350.xml"/><Relationship Id="rId161" Type="http://schemas.openxmlformats.org/officeDocument/2006/relationships/ctrlProp" Target="../ctrlProps/ctrlProp371.xml"/><Relationship Id="rId182" Type="http://schemas.openxmlformats.org/officeDocument/2006/relationships/ctrlProp" Target="../ctrlProps/ctrlProp392.xml"/><Relationship Id="rId6" Type="http://schemas.openxmlformats.org/officeDocument/2006/relationships/ctrlProp" Target="../ctrlProps/ctrlProp216.xml"/><Relationship Id="rId23" Type="http://schemas.openxmlformats.org/officeDocument/2006/relationships/ctrlProp" Target="../ctrlProps/ctrlProp233.xml"/><Relationship Id="rId119" Type="http://schemas.openxmlformats.org/officeDocument/2006/relationships/ctrlProp" Target="../ctrlProps/ctrlProp329.xml"/><Relationship Id="rId44" Type="http://schemas.openxmlformats.org/officeDocument/2006/relationships/ctrlProp" Target="../ctrlProps/ctrlProp254.xml"/><Relationship Id="rId60" Type="http://schemas.openxmlformats.org/officeDocument/2006/relationships/ctrlProp" Target="../ctrlProps/ctrlProp270.xml"/><Relationship Id="rId65" Type="http://schemas.openxmlformats.org/officeDocument/2006/relationships/ctrlProp" Target="../ctrlProps/ctrlProp275.xml"/><Relationship Id="rId81" Type="http://schemas.openxmlformats.org/officeDocument/2006/relationships/ctrlProp" Target="../ctrlProps/ctrlProp291.xml"/><Relationship Id="rId86" Type="http://schemas.openxmlformats.org/officeDocument/2006/relationships/ctrlProp" Target="../ctrlProps/ctrlProp296.xml"/><Relationship Id="rId130" Type="http://schemas.openxmlformats.org/officeDocument/2006/relationships/ctrlProp" Target="../ctrlProps/ctrlProp340.xml"/><Relationship Id="rId135" Type="http://schemas.openxmlformats.org/officeDocument/2006/relationships/ctrlProp" Target="../ctrlProps/ctrlProp345.xml"/><Relationship Id="rId151" Type="http://schemas.openxmlformats.org/officeDocument/2006/relationships/ctrlProp" Target="../ctrlProps/ctrlProp361.xml"/><Relationship Id="rId156" Type="http://schemas.openxmlformats.org/officeDocument/2006/relationships/ctrlProp" Target="../ctrlProps/ctrlProp366.xml"/><Relationship Id="rId177" Type="http://schemas.openxmlformats.org/officeDocument/2006/relationships/ctrlProp" Target="../ctrlProps/ctrlProp387.xml"/><Relationship Id="rId172" Type="http://schemas.openxmlformats.org/officeDocument/2006/relationships/ctrlProp" Target="../ctrlProps/ctrlProp382.xml"/><Relationship Id="rId13" Type="http://schemas.openxmlformats.org/officeDocument/2006/relationships/ctrlProp" Target="../ctrlProps/ctrlProp223.xml"/><Relationship Id="rId18" Type="http://schemas.openxmlformats.org/officeDocument/2006/relationships/ctrlProp" Target="../ctrlProps/ctrlProp228.xml"/><Relationship Id="rId39" Type="http://schemas.openxmlformats.org/officeDocument/2006/relationships/ctrlProp" Target="../ctrlProps/ctrlProp249.xml"/><Relationship Id="rId109" Type="http://schemas.openxmlformats.org/officeDocument/2006/relationships/ctrlProp" Target="../ctrlProps/ctrlProp319.xml"/><Relationship Id="rId34" Type="http://schemas.openxmlformats.org/officeDocument/2006/relationships/ctrlProp" Target="../ctrlProps/ctrlProp244.xml"/><Relationship Id="rId50" Type="http://schemas.openxmlformats.org/officeDocument/2006/relationships/ctrlProp" Target="../ctrlProps/ctrlProp260.xml"/><Relationship Id="rId55" Type="http://schemas.openxmlformats.org/officeDocument/2006/relationships/ctrlProp" Target="../ctrlProps/ctrlProp265.xml"/><Relationship Id="rId76" Type="http://schemas.openxmlformats.org/officeDocument/2006/relationships/ctrlProp" Target="../ctrlProps/ctrlProp286.xml"/><Relationship Id="rId97" Type="http://schemas.openxmlformats.org/officeDocument/2006/relationships/ctrlProp" Target="../ctrlProps/ctrlProp307.xml"/><Relationship Id="rId104" Type="http://schemas.openxmlformats.org/officeDocument/2006/relationships/ctrlProp" Target="../ctrlProps/ctrlProp314.xml"/><Relationship Id="rId120" Type="http://schemas.openxmlformats.org/officeDocument/2006/relationships/ctrlProp" Target="../ctrlProps/ctrlProp330.xml"/><Relationship Id="rId125" Type="http://schemas.openxmlformats.org/officeDocument/2006/relationships/ctrlProp" Target="../ctrlProps/ctrlProp335.xml"/><Relationship Id="rId141" Type="http://schemas.openxmlformats.org/officeDocument/2006/relationships/ctrlProp" Target="../ctrlProps/ctrlProp351.xml"/><Relationship Id="rId146" Type="http://schemas.openxmlformats.org/officeDocument/2006/relationships/ctrlProp" Target="../ctrlProps/ctrlProp356.xml"/><Relationship Id="rId167" Type="http://schemas.openxmlformats.org/officeDocument/2006/relationships/ctrlProp" Target="../ctrlProps/ctrlProp377.xml"/><Relationship Id="rId7" Type="http://schemas.openxmlformats.org/officeDocument/2006/relationships/ctrlProp" Target="../ctrlProps/ctrlProp217.xml"/><Relationship Id="rId71" Type="http://schemas.openxmlformats.org/officeDocument/2006/relationships/ctrlProp" Target="../ctrlProps/ctrlProp281.xml"/><Relationship Id="rId92" Type="http://schemas.openxmlformats.org/officeDocument/2006/relationships/ctrlProp" Target="../ctrlProps/ctrlProp302.xml"/><Relationship Id="rId162" Type="http://schemas.openxmlformats.org/officeDocument/2006/relationships/ctrlProp" Target="../ctrlProps/ctrlProp372.xml"/><Relationship Id="rId183" Type="http://schemas.openxmlformats.org/officeDocument/2006/relationships/ctrlProp" Target="../ctrlProps/ctrlProp393.xml"/><Relationship Id="rId2" Type="http://schemas.openxmlformats.org/officeDocument/2006/relationships/drawing" Target="../drawings/drawing7.xml"/><Relationship Id="rId29" Type="http://schemas.openxmlformats.org/officeDocument/2006/relationships/ctrlProp" Target="../ctrlProps/ctrlProp239.xml"/><Relationship Id="rId24" Type="http://schemas.openxmlformats.org/officeDocument/2006/relationships/ctrlProp" Target="../ctrlProps/ctrlProp234.xml"/><Relationship Id="rId40" Type="http://schemas.openxmlformats.org/officeDocument/2006/relationships/ctrlProp" Target="../ctrlProps/ctrlProp250.xml"/><Relationship Id="rId45" Type="http://schemas.openxmlformats.org/officeDocument/2006/relationships/ctrlProp" Target="../ctrlProps/ctrlProp255.xml"/><Relationship Id="rId66" Type="http://schemas.openxmlformats.org/officeDocument/2006/relationships/ctrlProp" Target="../ctrlProps/ctrlProp276.xml"/><Relationship Id="rId87" Type="http://schemas.openxmlformats.org/officeDocument/2006/relationships/ctrlProp" Target="../ctrlProps/ctrlProp297.xml"/><Relationship Id="rId110" Type="http://schemas.openxmlformats.org/officeDocument/2006/relationships/ctrlProp" Target="../ctrlProps/ctrlProp320.xml"/><Relationship Id="rId115" Type="http://schemas.openxmlformats.org/officeDocument/2006/relationships/ctrlProp" Target="../ctrlProps/ctrlProp325.xml"/><Relationship Id="rId131" Type="http://schemas.openxmlformats.org/officeDocument/2006/relationships/ctrlProp" Target="../ctrlProps/ctrlProp341.xml"/><Relationship Id="rId136" Type="http://schemas.openxmlformats.org/officeDocument/2006/relationships/ctrlProp" Target="../ctrlProps/ctrlProp346.xml"/><Relationship Id="rId157" Type="http://schemas.openxmlformats.org/officeDocument/2006/relationships/ctrlProp" Target="../ctrlProps/ctrlProp367.xml"/><Relationship Id="rId178" Type="http://schemas.openxmlformats.org/officeDocument/2006/relationships/ctrlProp" Target="../ctrlProps/ctrlProp388.xml"/><Relationship Id="rId61" Type="http://schemas.openxmlformats.org/officeDocument/2006/relationships/ctrlProp" Target="../ctrlProps/ctrlProp271.xml"/><Relationship Id="rId82" Type="http://schemas.openxmlformats.org/officeDocument/2006/relationships/ctrlProp" Target="../ctrlProps/ctrlProp292.xml"/><Relationship Id="rId152" Type="http://schemas.openxmlformats.org/officeDocument/2006/relationships/ctrlProp" Target="../ctrlProps/ctrlProp362.xml"/><Relationship Id="rId173" Type="http://schemas.openxmlformats.org/officeDocument/2006/relationships/ctrlProp" Target="../ctrlProps/ctrlProp383.xml"/><Relationship Id="rId19" Type="http://schemas.openxmlformats.org/officeDocument/2006/relationships/ctrlProp" Target="../ctrlProps/ctrlProp229.xml"/><Relationship Id="rId14" Type="http://schemas.openxmlformats.org/officeDocument/2006/relationships/ctrlProp" Target="../ctrlProps/ctrlProp224.xml"/><Relationship Id="rId30" Type="http://schemas.openxmlformats.org/officeDocument/2006/relationships/ctrlProp" Target="../ctrlProps/ctrlProp240.xml"/><Relationship Id="rId35" Type="http://schemas.openxmlformats.org/officeDocument/2006/relationships/ctrlProp" Target="../ctrlProps/ctrlProp245.xml"/><Relationship Id="rId56" Type="http://schemas.openxmlformats.org/officeDocument/2006/relationships/ctrlProp" Target="../ctrlProps/ctrlProp266.xml"/><Relationship Id="rId77" Type="http://schemas.openxmlformats.org/officeDocument/2006/relationships/ctrlProp" Target="../ctrlProps/ctrlProp287.xml"/><Relationship Id="rId100" Type="http://schemas.openxmlformats.org/officeDocument/2006/relationships/ctrlProp" Target="../ctrlProps/ctrlProp310.xml"/><Relationship Id="rId105" Type="http://schemas.openxmlformats.org/officeDocument/2006/relationships/ctrlProp" Target="../ctrlProps/ctrlProp315.xml"/><Relationship Id="rId126" Type="http://schemas.openxmlformats.org/officeDocument/2006/relationships/ctrlProp" Target="../ctrlProps/ctrlProp336.xml"/><Relationship Id="rId147" Type="http://schemas.openxmlformats.org/officeDocument/2006/relationships/ctrlProp" Target="../ctrlProps/ctrlProp357.xml"/><Relationship Id="rId168" Type="http://schemas.openxmlformats.org/officeDocument/2006/relationships/ctrlProp" Target="../ctrlProps/ctrlProp378.xml"/><Relationship Id="rId8" Type="http://schemas.openxmlformats.org/officeDocument/2006/relationships/ctrlProp" Target="../ctrlProps/ctrlProp218.xml"/><Relationship Id="rId51" Type="http://schemas.openxmlformats.org/officeDocument/2006/relationships/ctrlProp" Target="../ctrlProps/ctrlProp261.xml"/><Relationship Id="rId72" Type="http://schemas.openxmlformats.org/officeDocument/2006/relationships/ctrlProp" Target="../ctrlProps/ctrlProp282.xml"/><Relationship Id="rId93" Type="http://schemas.openxmlformats.org/officeDocument/2006/relationships/ctrlProp" Target="../ctrlProps/ctrlProp303.xml"/><Relationship Id="rId98" Type="http://schemas.openxmlformats.org/officeDocument/2006/relationships/ctrlProp" Target="../ctrlProps/ctrlProp308.xml"/><Relationship Id="rId121" Type="http://schemas.openxmlformats.org/officeDocument/2006/relationships/ctrlProp" Target="../ctrlProps/ctrlProp331.xml"/><Relationship Id="rId142" Type="http://schemas.openxmlformats.org/officeDocument/2006/relationships/ctrlProp" Target="../ctrlProps/ctrlProp352.xml"/><Relationship Id="rId163" Type="http://schemas.openxmlformats.org/officeDocument/2006/relationships/ctrlProp" Target="../ctrlProps/ctrlProp373.xml"/><Relationship Id="rId3" Type="http://schemas.openxmlformats.org/officeDocument/2006/relationships/vmlDrawing" Target="../drawings/vmlDrawing7.vml"/><Relationship Id="rId25" Type="http://schemas.openxmlformats.org/officeDocument/2006/relationships/ctrlProp" Target="../ctrlProps/ctrlProp235.xml"/><Relationship Id="rId46" Type="http://schemas.openxmlformats.org/officeDocument/2006/relationships/ctrlProp" Target="../ctrlProps/ctrlProp256.xml"/><Relationship Id="rId67" Type="http://schemas.openxmlformats.org/officeDocument/2006/relationships/ctrlProp" Target="../ctrlProps/ctrlProp277.xml"/><Relationship Id="rId116" Type="http://schemas.openxmlformats.org/officeDocument/2006/relationships/ctrlProp" Target="../ctrlProps/ctrlProp326.xml"/><Relationship Id="rId137" Type="http://schemas.openxmlformats.org/officeDocument/2006/relationships/ctrlProp" Target="../ctrlProps/ctrlProp347.xml"/><Relationship Id="rId158" Type="http://schemas.openxmlformats.org/officeDocument/2006/relationships/ctrlProp" Target="../ctrlProps/ctrlProp368.xml"/><Relationship Id="rId20" Type="http://schemas.openxmlformats.org/officeDocument/2006/relationships/ctrlProp" Target="../ctrlProps/ctrlProp230.xml"/><Relationship Id="rId41" Type="http://schemas.openxmlformats.org/officeDocument/2006/relationships/ctrlProp" Target="../ctrlProps/ctrlProp251.xml"/><Relationship Id="rId62" Type="http://schemas.openxmlformats.org/officeDocument/2006/relationships/ctrlProp" Target="../ctrlProps/ctrlProp272.xml"/><Relationship Id="rId83" Type="http://schemas.openxmlformats.org/officeDocument/2006/relationships/ctrlProp" Target="../ctrlProps/ctrlProp293.xml"/><Relationship Id="rId88" Type="http://schemas.openxmlformats.org/officeDocument/2006/relationships/ctrlProp" Target="../ctrlProps/ctrlProp298.xml"/><Relationship Id="rId111" Type="http://schemas.openxmlformats.org/officeDocument/2006/relationships/ctrlProp" Target="../ctrlProps/ctrlProp321.xml"/><Relationship Id="rId132" Type="http://schemas.openxmlformats.org/officeDocument/2006/relationships/ctrlProp" Target="../ctrlProps/ctrlProp342.xml"/><Relationship Id="rId153" Type="http://schemas.openxmlformats.org/officeDocument/2006/relationships/ctrlProp" Target="../ctrlProps/ctrlProp363.xml"/><Relationship Id="rId174" Type="http://schemas.openxmlformats.org/officeDocument/2006/relationships/ctrlProp" Target="../ctrlProps/ctrlProp384.xml"/><Relationship Id="rId179" Type="http://schemas.openxmlformats.org/officeDocument/2006/relationships/ctrlProp" Target="../ctrlProps/ctrlProp389.xml"/><Relationship Id="rId15" Type="http://schemas.openxmlformats.org/officeDocument/2006/relationships/ctrlProp" Target="../ctrlProps/ctrlProp225.xml"/><Relationship Id="rId36" Type="http://schemas.openxmlformats.org/officeDocument/2006/relationships/ctrlProp" Target="../ctrlProps/ctrlProp246.xml"/><Relationship Id="rId57" Type="http://schemas.openxmlformats.org/officeDocument/2006/relationships/ctrlProp" Target="../ctrlProps/ctrlProp267.xml"/><Relationship Id="rId106" Type="http://schemas.openxmlformats.org/officeDocument/2006/relationships/ctrlProp" Target="../ctrlProps/ctrlProp316.xml"/><Relationship Id="rId127" Type="http://schemas.openxmlformats.org/officeDocument/2006/relationships/ctrlProp" Target="../ctrlProps/ctrlProp337.xml"/><Relationship Id="rId10" Type="http://schemas.openxmlformats.org/officeDocument/2006/relationships/ctrlProp" Target="../ctrlProps/ctrlProp220.xml"/><Relationship Id="rId31" Type="http://schemas.openxmlformats.org/officeDocument/2006/relationships/ctrlProp" Target="../ctrlProps/ctrlProp241.xml"/><Relationship Id="rId52" Type="http://schemas.openxmlformats.org/officeDocument/2006/relationships/ctrlProp" Target="../ctrlProps/ctrlProp262.xml"/><Relationship Id="rId73" Type="http://schemas.openxmlformats.org/officeDocument/2006/relationships/ctrlProp" Target="../ctrlProps/ctrlProp283.xml"/><Relationship Id="rId78" Type="http://schemas.openxmlformats.org/officeDocument/2006/relationships/ctrlProp" Target="../ctrlProps/ctrlProp288.xml"/><Relationship Id="rId94" Type="http://schemas.openxmlformats.org/officeDocument/2006/relationships/ctrlProp" Target="../ctrlProps/ctrlProp304.xml"/><Relationship Id="rId99" Type="http://schemas.openxmlformats.org/officeDocument/2006/relationships/ctrlProp" Target="../ctrlProps/ctrlProp309.xml"/><Relationship Id="rId101" Type="http://schemas.openxmlformats.org/officeDocument/2006/relationships/ctrlProp" Target="../ctrlProps/ctrlProp311.xml"/><Relationship Id="rId122" Type="http://schemas.openxmlformats.org/officeDocument/2006/relationships/ctrlProp" Target="../ctrlProps/ctrlProp332.xml"/><Relationship Id="rId143" Type="http://schemas.openxmlformats.org/officeDocument/2006/relationships/ctrlProp" Target="../ctrlProps/ctrlProp353.xml"/><Relationship Id="rId148" Type="http://schemas.openxmlformats.org/officeDocument/2006/relationships/ctrlProp" Target="../ctrlProps/ctrlProp358.xml"/><Relationship Id="rId164" Type="http://schemas.openxmlformats.org/officeDocument/2006/relationships/ctrlProp" Target="../ctrlProps/ctrlProp374.xml"/><Relationship Id="rId169" Type="http://schemas.openxmlformats.org/officeDocument/2006/relationships/ctrlProp" Target="../ctrlProps/ctrlProp379.xml"/><Relationship Id="rId4" Type="http://schemas.openxmlformats.org/officeDocument/2006/relationships/ctrlProp" Target="../ctrlProps/ctrlProp214.xml"/><Relationship Id="rId9" Type="http://schemas.openxmlformats.org/officeDocument/2006/relationships/ctrlProp" Target="../ctrlProps/ctrlProp219.xml"/><Relationship Id="rId180" Type="http://schemas.openxmlformats.org/officeDocument/2006/relationships/ctrlProp" Target="../ctrlProps/ctrlProp390.xml"/><Relationship Id="rId26" Type="http://schemas.openxmlformats.org/officeDocument/2006/relationships/ctrlProp" Target="../ctrlProps/ctrlProp236.xml"/><Relationship Id="rId47" Type="http://schemas.openxmlformats.org/officeDocument/2006/relationships/ctrlProp" Target="../ctrlProps/ctrlProp257.xml"/><Relationship Id="rId68" Type="http://schemas.openxmlformats.org/officeDocument/2006/relationships/ctrlProp" Target="../ctrlProps/ctrlProp278.xml"/><Relationship Id="rId89" Type="http://schemas.openxmlformats.org/officeDocument/2006/relationships/ctrlProp" Target="../ctrlProps/ctrlProp299.xml"/><Relationship Id="rId112" Type="http://schemas.openxmlformats.org/officeDocument/2006/relationships/ctrlProp" Target="../ctrlProps/ctrlProp322.xml"/><Relationship Id="rId133" Type="http://schemas.openxmlformats.org/officeDocument/2006/relationships/ctrlProp" Target="../ctrlProps/ctrlProp343.xml"/><Relationship Id="rId154" Type="http://schemas.openxmlformats.org/officeDocument/2006/relationships/ctrlProp" Target="../ctrlProps/ctrlProp364.xml"/><Relationship Id="rId175" Type="http://schemas.openxmlformats.org/officeDocument/2006/relationships/ctrlProp" Target="../ctrlProps/ctrlProp385.xml"/><Relationship Id="rId16" Type="http://schemas.openxmlformats.org/officeDocument/2006/relationships/ctrlProp" Target="../ctrlProps/ctrlProp226.xml"/><Relationship Id="rId37" Type="http://schemas.openxmlformats.org/officeDocument/2006/relationships/ctrlProp" Target="../ctrlProps/ctrlProp247.xml"/><Relationship Id="rId58" Type="http://schemas.openxmlformats.org/officeDocument/2006/relationships/ctrlProp" Target="../ctrlProps/ctrlProp268.xml"/><Relationship Id="rId79" Type="http://schemas.openxmlformats.org/officeDocument/2006/relationships/ctrlProp" Target="../ctrlProps/ctrlProp289.xml"/><Relationship Id="rId102" Type="http://schemas.openxmlformats.org/officeDocument/2006/relationships/ctrlProp" Target="../ctrlProps/ctrlProp312.xml"/><Relationship Id="rId123" Type="http://schemas.openxmlformats.org/officeDocument/2006/relationships/ctrlProp" Target="../ctrlProps/ctrlProp333.xml"/><Relationship Id="rId144" Type="http://schemas.openxmlformats.org/officeDocument/2006/relationships/ctrlProp" Target="../ctrlProps/ctrlProp354.xml"/><Relationship Id="rId90" Type="http://schemas.openxmlformats.org/officeDocument/2006/relationships/ctrlProp" Target="../ctrlProps/ctrlProp300.xml"/><Relationship Id="rId165" Type="http://schemas.openxmlformats.org/officeDocument/2006/relationships/ctrlProp" Target="../ctrlProps/ctrlProp375.xml"/><Relationship Id="rId27" Type="http://schemas.openxmlformats.org/officeDocument/2006/relationships/ctrlProp" Target="../ctrlProps/ctrlProp237.xml"/><Relationship Id="rId48" Type="http://schemas.openxmlformats.org/officeDocument/2006/relationships/ctrlProp" Target="../ctrlProps/ctrlProp258.xml"/><Relationship Id="rId69" Type="http://schemas.openxmlformats.org/officeDocument/2006/relationships/ctrlProp" Target="../ctrlProps/ctrlProp279.xml"/><Relationship Id="rId113" Type="http://schemas.openxmlformats.org/officeDocument/2006/relationships/ctrlProp" Target="../ctrlProps/ctrlProp323.xml"/><Relationship Id="rId134" Type="http://schemas.openxmlformats.org/officeDocument/2006/relationships/ctrlProp" Target="../ctrlProps/ctrlProp344.xml"/><Relationship Id="rId80" Type="http://schemas.openxmlformats.org/officeDocument/2006/relationships/ctrlProp" Target="../ctrlProps/ctrlProp290.xml"/><Relationship Id="rId155" Type="http://schemas.openxmlformats.org/officeDocument/2006/relationships/ctrlProp" Target="../ctrlProps/ctrlProp365.xml"/><Relationship Id="rId176" Type="http://schemas.openxmlformats.org/officeDocument/2006/relationships/ctrlProp" Target="../ctrlProps/ctrlProp386.xml"/><Relationship Id="rId17" Type="http://schemas.openxmlformats.org/officeDocument/2006/relationships/ctrlProp" Target="../ctrlProps/ctrlProp227.xml"/><Relationship Id="rId38" Type="http://schemas.openxmlformats.org/officeDocument/2006/relationships/ctrlProp" Target="../ctrlProps/ctrlProp248.xml"/><Relationship Id="rId59" Type="http://schemas.openxmlformats.org/officeDocument/2006/relationships/ctrlProp" Target="../ctrlProps/ctrlProp269.xml"/><Relationship Id="rId103" Type="http://schemas.openxmlformats.org/officeDocument/2006/relationships/ctrlProp" Target="../ctrlProps/ctrlProp313.xml"/><Relationship Id="rId124" Type="http://schemas.openxmlformats.org/officeDocument/2006/relationships/ctrlProp" Target="../ctrlProps/ctrlProp334.xml"/><Relationship Id="rId70" Type="http://schemas.openxmlformats.org/officeDocument/2006/relationships/ctrlProp" Target="../ctrlProps/ctrlProp280.xml"/><Relationship Id="rId91" Type="http://schemas.openxmlformats.org/officeDocument/2006/relationships/ctrlProp" Target="../ctrlProps/ctrlProp301.xml"/><Relationship Id="rId145" Type="http://schemas.openxmlformats.org/officeDocument/2006/relationships/ctrlProp" Target="../ctrlProps/ctrlProp355.xml"/><Relationship Id="rId166" Type="http://schemas.openxmlformats.org/officeDocument/2006/relationships/ctrlProp" Target="../ctrlProps/ctrlProp376.xml"/><Relationship Id="rId1" Type="http://schemas.openxmlformats.org/officeDocument/2006/relationships/printerSettings" Target="../printerSettings/printerSettings8.bin"/><Relationship Id="rId28" Type="http://schemas.openxmlformats.org/officeDocument/2006/relationships/ctrlProp" Target="../ctrlProps/ctrlProp238.xml"/><Relationship Id="rId49" Type="http://schemas.openxmlformats.org/officeDocument/2006/relationships/ctrlProp" Target="../ctrlProps/ctrlProp259.xml"/><Relationship Id="rId114" Type="http://schemas.openxmlformats.org/officeDocument/2006/relationships/ctrlProp" Target="../ctrlProps/ctrlProp32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396.xml"/><Relationship Id="rId5" Type="http://schemas.openxmlformats.org/officeDocument/2006/relationships/ctrlProp" Target="../ctrlProps/ctrlProp395.xml"/><Relationship Id="rId4" Type="http://schemas.openxmlformats.org/officeDocument/2006/relationships/ctrlProp" Target="../ctrlProps/ctrlProp39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O39"/>
  <sheetViews>
    <sheetView showGridLines="0" tabSelected="1" zoomScaleNormal="100" workbookViewId="0">
      <selection activeCell="B8" sqref="B8"/>
    </sheetView>
  </sheetViews>
  <sheetFormatPr defaultRowHeight="12.5" x14ac:dyDescent="0.25"/>
  <cols>
    <col min="1" max="1" width="34.54296875" bestFit="1" customWidth="1"/>
    <col min="2" max="2" width="15.453125" customWidth="1"/>
    <col min="3" max="4" width="11.54296875" customWidth="1"/>
    <col min="5" max="5" width="16.7265625" customWidth="1"/>
    <col min="6" max="6" width="23.26953125" customWidth="1"/>
    <col min="7" max="12" width="5.54296875" customWidth="1"/>
    <col min="13" max="13" width="13.7265625" customWidth="1"/>
    <col min="14" max="14" width="5.54296875" customWidth="1"/>
    <col min="15" max="15" width="5.453125" customWidth="1"/>
  </cols>
  <sheetData>
    <row r="1" spans="1:15" ht="15.5" x14ac:dyDescent="0.35">
      <c r="A1" s="487" t="s">
        <v>353</v>
      </c>
      <c r="B1" s="488"/>
      <c r="C1" s="488"/>
      <c r="D1" s="488"/>
      <c r="E1" s="488"/>
      <c r="F1" s="488"/>
      <c r="G1" s="4"/>
      <c r="H1" s="4"/>
      <c r="I1" s="4"/>
      <c r="J1" s="4"/>
      <c r="K1" s="4"/>
      <c r="L1" s="4"/>
      <c r="M1" s="4"/>
      <c r="N1" s="4"/>
      <c r="O1" s="4"/>
    </row>
    <row r="2" spans="1:15" ht="13" x14ac:dyDescent="0.3">
      <c r="A2" s="485" t="s">
        <v>24</v>
      </c>
      <c r="B2" s="485"/>
      <c r="C2" s="485"/>
      <c r="D2" s="485"/>
      <c r="E2" s="485"/>
      <c r="F2" s="485"/>
    </row>
    <row r="3" spans="1:15" x14ac:dyDescent="0.25">
      <c r="A3" s="12"/>
      <c r="B3" s="12"/>
      <c r="C3" s="12"/>
      <c r="D3" s="12"/>
      <c r="E3" s="12"/>
      <c r="F3" s="12"/>
    </row>
    <row r="4" spans="1:15" ht="65.25" customHeight="1" x14ac:dyDescent="0.25">
      <c r="A4" s="486" t="s">
        <v>379</v>
      </c>
      <c r="B4" s="486"/>
      <c r="C4" s="486"/>
      <c r="D4" s="486"/>
      <c r="E4" s="486"/>
      <c r="F4" s="486"/>
    </row>
    <row r="5" spans="1:15" x14ac:dyDescent="0.25">
      <c r="A5" s="12"/>
      <c r="B5" s="12"/>
      <c r="C5" s="12"/>
      <c r="D5" s="12"/>
      <c r="E5" s="12"/>
      <c r="F5" s="11"/>
      <c r="O5" t="s">
        <v>15</v>
      </c>
    </row>
    <row r="6" spans="1:15" x14ac:dyDescent="0.25">
      <c r="A6" s="12" t="s">
        <v>2</v>
      </c>
      <c r="B6" s="490"/>
      <c r="C6" s="495"/>
      <c r="D6" s="495"/>
      <c r="E6" s="491"/>
      <c r="F6" s="11"/>
      <c r="G6" s="1"/>
      <c r="H6" s="1"/>
      <c r="I6" s="1"/>
      <c r="J6" s="1"/>
      <c r="K6" s="1"/>
      <c r="L6" s="1"/>
    </row>
    <row r="7" spans="1:15" x14ac:dyDescent="0.25">
      <c r="A7" s="179" t="s">
        <v>179</v>
      </c>
      <c r="B7" s="490"/>
      <c r="C7" s="491"/>
      <c r="D7" s="13"/>
      <c r="E7" s="13"/>
      <c r="F7" s="13"/>
      <c r="G7" s="1"/>
      <c r="H7" s="1"/>
      <c r="I7" s="1"/>
      <c r="J7" s="1"/>
      <c r="K7" s="1"/>
      <c r="L7" s="1"/>
    </row>
    <row r="8" spans="1:15" ht="13" x14ac:dyDescent="0.3">
      <c r="A8" s="167" t="s">
        <v>171</v>
      </c>
      <c r="B8" s="106">
        <v>8</v>
      </c>
      <c r="C8" s="106">
        <v>2026</v>
      </c>
      <c r="D8" s="13"/>
      <c r="E8" s="13"/>
      <c r="F8" s="13"/>
    </row>
    <row r="9" spans="1:15" ht="13" x14ac:dyDescent="0.3">
      <c r="A9" s="167" t="s">
        <v>357</v>
      </c>
      <c r="B9" s="106" t="s">
        <v>377</v>
      </c>
      <c r="C9" s="13"/>
      <c r="D9" s="13"/>
      <c r="E9" s="13"/>
      <c r="F9" s="13"/>
    </row>
    <row r="10" spans="1:15" x14ac:dyDescent="0.25">
      <c r="A10" s="12"/>
      <c r="B10" s="366" t="s">
        <v>96</v>
      </c>
      <c r="C10" s="251" t="s">
        <v>86</v>
      </c>
      <c r="D10" s="175"/>
      <c r="E10" s="105"/>
      <c r="F10" s="13"/>
    </row>
    <row r="11" spans="1:15" ht="13" x14ac:dyDescent="0.3">
      <c r="A11" s="12" t="s">
        <v>35</v>
      </c>
      <c r="B11" s="492" t="s">
        <v>90</v>
      </c>
      <c r="C11" s="493"/>
      <c r="D11" s="493"/>
      <c r="E11" s="493"/>
      <c r="F11" s="494"/>
    </row>
    <row r="12" spans="1:15" x14ac:dyDescent="0.25">
      <c r="A12" s="12"/>
      <c r="B12" s="12"/>
      <c r="C12" s="12"/>
      <c r="D12" s="12"/>
      <c r="E12" s="12"/>
      <c r="F12" s="12"/>
    </row>
    <row r="13" spans="1:15" x14ac:dyDescent="0.25">
      <c r="A13" s="12"/>
      <c r="B13" s="12"/>
      <c r="C13" s="12"/>
      <c r="D13" s="12"/>
      <c r="E13" s="12"/>
      <c r="F13" s="13"/>
    </row>
    <row r="14" spans="1:15" x14ac:dyDescent="0.25">
      <c r="A14" s="179" t="s">
        <v>188</v>
      </c>
      <c r="B14" s="465">
        <v>0</v>
      </c>
      <c r="C14" s="188" t="s">
        <v>45</v>
      </c>
      <c r="D14" s="11"/>
      <c r="E14" s="14"/>
      <c r="F14" s="11" t="s">
        <v>15</v>
      </c>
    </row>
    <row r="15" spans="1:15" x14ac:dyDescent="0.25">
      <c r="A15" s="179" t="s">
        <v>189</v>
      </c>
      <c r="B15" s="465">
        <v>0</v>
      </c>
      <c r="C15" s="188" t="s">
        <v>45</v>
      </c>
      <c r="D15" s="176"/>
      <c r="E15" s="49">
        <v>3</v>
      </c>
      <c r="F15" s="14" t="s">
        <v>15</v>
      </c>
      <c r="G15" s="2"/>
      <c r="H15" s="2"/>
      <c r="I15" s="2"/>
      <c r="J15" s="2"/>
      <c r="K15" s="2"/>
      <c r="L15" s="2"/>
    </row>
    <row r="16" spans="1:15" x14ac:dyDescent="0.25">
      <c r="A16" s="12" t="s">
        <v>124</v>
      </c>
      <c r="B16" s="465">
        <v>0</v>
      </c>
      <c r="C16" s="188" t="s">
        <v>45</v>
      </c>
      <c r="D16" s="176"/>
      <c r="E16" s="49">
        <v>1</v>
      </c>
      <c r="F16" s="14" t="s">
        <v>15</v>
      </c>
      <c r="G16" s="2"/>
      <c r="H16" s="2"/>
      <c r="I16" s="2"/>
      <c r="J16" s="2"/>
      <c r="K16" s="2"/>
      <c r="L16" s="2"/>
    </row>
    <row r="17" spans="1:13" x14ac:dyDescent="0.25">
      <c r="A17" s="12"/>
      <c r="B17" s="14"/>
      <c r="C17" s="14"/>
      <c r="D17" s="14"/>
      <c r="E17" s="49">
        <v>2</v>
      </c>
      <c r="F17" s="14" t="s">
        <v>15</v>
      </c>
      <c r="G17" s="2"/>
      <c r="H17" s="2"/>
      <c r="I17" s="2"/>
      <c r="J17" s="2"/>
      <c r="K17" s="2"/>
      <c r="L17" s="2"/>
    </row>
    <row r="18" spans="1:13" x14ac:dyDescent="0.25">
      <c r="A18" s="12" t="s">
        <v>74</v>
      </c>
      <c r="B18" s="465">
        <v>0</v>
      </c>
      <c r="C18" s="188" t="s">
        <v>45</v>
      </c>
      <c r="D18" s="14"/>
      <c r="E18" s="178">
        <f>IF(E16=1,1,IF(E16=2,0.98,1.01))</f>
        <v>1</v>
      </c>
      <c r="F18" s="50"/>
      <c r="G18" s="2"/>
      <c r="H18" s="2"/>
      <c r="I18" s="2"/>
      <c r="J18" s="2"/>
      <c r="K18" s="2"/>
      <c r="L18" s="2"/>
    </row>
    <row r="19" spans="1:13" x14ac:dyDescent="0.25">
      <c r="A19" s="12" t="s">
        <v>75</v>
      </c>
      <c r="B19" s="465">
        <v>0</v>
      </c>
      <c r="C19" s="188" t="s">
        <v>45</v>
      </c>
      <c r="D19" s="14"/>
      <c r="E19" s="49"/>
      <c r="F19" s="14"/>
      <c r="G19" s="2"/>
      <c r="H19" s="2"/>
      <c r="I19" s="2"/>
      <c r="J19" s="2"/>
      <c r="K19" s="2"/>
      <c r="L19" s="2"/>
    </row>
    <row r="20" spans="1:13" x14ac:dyDescent="0.25">
      <c r="A20" s="12"/>
      <c r="B20" s="14"/>
      <c r="C20" s="14"/>
      <c r="D20" s="14"/>
      <c r="E20" s="49"/>
      <c r="F20" s="14"/>
      <c r="G20" s="2"/>
      <c r="H20" s="2"/>
      <c r="I20" s="2"/>
      <c r="J20" s="2"/>
      <c r="K20" s="2"/>
      <c r="L20" s="2"/>
    </row>
    <row r="21" spans="1:13" x14ac:dyDescent="0.25">
      <c r="A21" s="12" t="s">
        <v>84</v>
      </c>
      <c r="B21" s="92">
        <v>0</v>
      </c>
      <c r="C21" s="177" t="s">
        <v>41</v>
      </c>
      <c r="D21" s="14"/>
      <c r="E21" s="49"/>
      <c r="F21" s="14"/>
      <c r="G21" s="2"/>
      <c r="H21" s="2"/>
      <c r="I21" s="2"/>
      <c r="J21" s="2"/>
      <c r="K21" s="2"/>
      <c r="L21" s="2"/>
    </row>
    <row r="22" spans="1:13" x14ac:dyDescent="0.25">
      <c r="A22" s="12" t="s">
        <v>85</v>
      </c>
      <c r="B22" s="92">
        <v>0</v>
      </c>
      <c r="C22" s="177" t="s">
        <v>41</v>
      </c>
      <c r="D22" s="14"/>
      <c r="E22" s="49"/>
      <c r="F22" s="14"/>
      <c r="G22" s="2"/>
      <c r="H22" s="2"/>
      <c r="I22" s="2"/>
      <c r="J22" s="2"/>
      <c r="K22" s="2"/>
      <c r="L22" s="2"/>
    </row>
    <row r="23" spans="1:13" x14ac:dyDescent="0.25">
      <c r="A23" s="179" t="s">
        <v>187</v>
      </c>
      <c r="B23" s="92"/>
      <c r="C23" s="177" t="s">
        <v>41</v>
      </c>
      <c r="D23" s="177"/>
      <c r="E23" s="49"/>
      <c r="F23" s="14"/>
      <c r="G23" s="2"/>
      <c r="H23" s="2"/>
      <c r="I23" s="2"/>
      <c r="J23" s="2"/>
      <c r="K23" s="2"/>
      <c r="L23" s="2"/>
    </row>
    <row r="24" spans="1:13" x14ac:dyDescent="0.25">
      <c r="A24" s="12"/>
      <c r="B24" s="14"/>
      <c r="C24" s="14"/>
      <c r="D24" s="177"/>
      <c r="E24" s="179" t="s">
        <v>15</v>
      </c>
      <c r="F24" s="167"/>
      <c r="G24" s="2"/>
      <c r="H24" s="2"/>
      <c r="I24" s="2"/>
      <c r="J24" s="2"/>
      <c r="K24" s="2"/>
      <c r="L24" s="2"/>
      <c r="M24" s="168"/>
    </row>
    <row r="25" spans="1:13" x14ac:dyDescent="0.25">
      <c r="A25" s="12"/>
      <c r="B25" s="14"/>
      <c r="C25" s="14"/>
      <c r="D25" s="177"/>
      <c r="E25" s="170"/>
      <c r="F25" s="167"/>
    </row>
    <row r="26" spans="1:13" x14ac:dyDescent="0.25">
      <c r="A26" s="12" t="s">
        <v>121</v>
      </c>
      <c r="B26" s="465">
        <v>0</v>
      </c>
      <c r="C26" s="177" t="s">
        <v>120</v>
      </c>
      <c r="D26" s="177"/>
      <c r="E26" s="184"/>
      <c r="F26" s="169"/>
      <c r="G26" s="2"/>
      <c r="H26" s="2"/>
      <c r="I26" s="2"/>
      <c r="J26" s="2"/>
      <c r="K26" s="2"/>
      <c r="L26" s="2"/>
    </row>
    <row r="27" spans="1:13" x14ac:dyDescent="0.25">
      <c r="A27" s="12" t="s">
        <v>52</v>
      </c>
      <c r="B27" s="465">
        <v>0</v>
      </c>
      <c r="C27" s="177" t="s">
        <v>46</v>
      </c>
      <c r="D27" s="177"/>
      <c r="E27" s="179"/>
      <c r="F27" s="14" t="s">
        <v>15</v>
      </c>
      <c r="G27" s="2"/>
      <c r="H27" s="2"/>
      <c r="I27" s="2"/>
      <c r="J27" s="2"/>
      <c r="K27" s="2"/>
      <c r="L27" s="2"/>
    </row>
    <row r="28" spans="1:13" x14ac:dyDescent="0.25">
      <c r="A28" s="12"/>
      <c r="B28" s="14"/>
      <c r="C28" s="14"/>
      <c r="D28" s="177"/>
      <c r="E28" s="179"/>
      <c r="F28" s="14" t="s">
        <v>15</v>
      </c>
      <c r="G28" s="2"/>
      <c r="H28" s="2"/>
      <c r="I28" s="2"/>
      <c r="J28" s="2"/>
      <c r="K28" s="2"/>
      <c r="L28" s="2"/>
    </row>
    <row r="29" spans="1:13" ht="13" x14ac:dyDescent="0.3">
      <c r="A29" s="12" t="s">
        <v>0</v>
      </c>
      <c r="B29" s="44"/>
      <c r="C29" s="180" t="s">
        <v>125</v>
      </c>
      <c r="D29" s="181">
        <f>IF(ISNUMBER(B29),B29,IF(ISNUMBER(B27),(IF(ABS(B21+B22)&gt;0,ROUND(COS(ATAN(B27/(B21+B22))),3),1)),1))</f>
        <v>1</v>
      </c>
      <c r="E29" s="179"/>
      <c r="F29" s="14" t="s">
        <v>15</v>
      </c>
      <c r="G29" s="2"/>
      <c r="H29" s="2"/>
      <c r="I29" s="2"/>
      <c r="J29" s="2"/>
      <c r="K29" s="2"/>
      <c r="L29" s="2"/>
    </row>
    <row r="30" spans="1:13" x14ac:dyDescent="0.25">
      <c r="A30" s="12"/>
      <c r="B30" s="14"/>
      <c r="C30" s="14"/>
      <c r="D30" s="182">
        <f>IF(D29&lt;&gt;0,SIGN(D29)*ROUND(1/D29,3),0)</f>
        <v>1</v>
      </c>
      <c r="E30" s="12"/>
      <c r="F30" s="50"/>
      <c r="G30" s="2"/>
      <c r="H30" s="2"/>
      <c r="I30" s="2"/>
      <c r="J30" s="2"/>
      <c r="K30" s="2"/>
      <c r="L30" s="2"/>
    </row>
    <row r="31" spans="1:13" ht="12.75" customHeight="1" x14ac:dyDescent="0.25">
      <c r="A31" s="48" t="s">
        <v>119</v>
      </c>
      <c r="B31" s="164"/>
      <c r="C31" s="195" t="b">
        <v>0</v>
      </c>
      <c r="D31" s="183"/>
      <c r="E31" s="179"/>
      <c r="F31" s="179"/>
    </row>
    <row r="32" spans="1:13" ht="12" customHeight="1" x14ac:dyDescent="0.25">
      <c r="A32" s="48" t="s">
        <v>122</v>
      </c>
      <c r="B32" s="165"/>
      <c r="C32" s="195" t="b">
        <v>0</v>
      </c>
      <c r="D32" s="183"/>
      <c r="E32" s="179"/>
      <c r="F32" s="179"/>
    </row>
    <row r="33" spans="1:6" x14ac:dyDescent="0.25">
      <c r="A33" s="199" t="s">
        <v>161</v>
      </c>
      <c r="B33" s="165"/>
      <c r="C33" s="200" t="b">
        <v>0</v>
      </c>
      <c r="D33" s="166"/>
      <c r="E33" s="12"/>
      <c r="F33" s="167"/>
    </row>
    <row r="34" spans="1:6" x14ac:dyDescent="0.25">
      <c r="A34" s="199" t="s">
        <v>368</v>
      </c>
      <c r="B34" s="106" t="s">
        <v>369</v>
      </c>
      <c r="C34" s="200"/>
      <c r="D34" s="166"/>
      <c r="E34" s="12"/>
      <c r="F34" s="167"/>
    </row>
    <row r="35" spans="1:6" ht="12" customHeight="1" x14ac:dyDescent="0.25">
      <c r="A35" s="48"/>
      <c r="B35" s="59"/>
      <c r="C35" s="166"/>
      <c r="D35" s="166"/>
      <c r="E35" s="12"/>
      <c r="F35" s="167"/>
    </row>
    <row r="36" spans="1:6" x14ac:dyDescent="0.25">
      <c r="A36" s="489" t="s">
        <v>25</v>
      </c>
      <c r="B36" s="489"/>
      <c r="C36" s="489"/>
      <c r="D36" s="174"/>
      <c r="E36" s="179"/>
      <c r="F36" s="209" t="s">
        <v>371</v>
      </c>
    </row>
    <row r="37" spans="1:6" x14ac:dyDescent="0.25">
      <c r="A37" s="12"/>
      <c r="B37" s="12"/>
      <c r="C37" s="12"/>
      <c r="D37" s="12"/>
      <c r="E37" s="12"/>
      <c r="F37" s="191"/>
    </row>
    <row r="39" spans="1:6" x14ac:dyDescent="0.25">
      <c r="B39" s="3"/>
    </row>
  </sheetData>
  <sheetProtection selectLockedCells="1"/>
  <mergeCells count="7">
    <mergeCell ref="A2:F2"/>
    <mergeCell ref="A4:F4"/>
    <mergeCell ref="A1:F1"/>
    <mergeCell ref="A36:C36"/>
    <mergeCell ref="B7:C7"/>
    <mergeCell ref="B11:F11"/>
    <mergeCell ref="B6:E6"/>
  </mergeCells>
  <phoneticPr fontId="0" type="noConversion"/>
  <dataValidations count="2">
    <dataValidation type="list" allowBlank="1" showInputMessage="1" showErrorMessage="1" sqref="B9 B34" xr:uid="{4BA7546A-19A8-4CB0-BC39-8B3577C01AE8}">
      <formula1>"Yes,No"</formula1>
    </dataValidation>
    <dataValidation type="custom" allowBlank="1" showInputMessage="1" showErrorMessage="1" errorTitle="Shopping Customer" error="Only customers who indicate that they elect to receive generation from a 3rd party supplier will enter a value in this cell. " sqref="C9" xr:uid="{C95D59A4-355C-4D66-BFA0-0A61A058396A}">
      <formula1>$B$9="Yes"</formula1>
    </dataValidation>
  </dataValidations>
  <hyperlinks>
    <hyperlink ref="M13:N13" location="'Bundled GS-2 Subtran-Trans'!A1" display="GS-2 Sub Bundled" xr:uid="{00000000-0004-0000-0000-000000000000}"/>
    <hyperlink ref="M23:N23" location="'Bundled GS-3 Subtran-Trans'!A1" display="GS-3 Subtrans/Trans Bundled" xr:uid="{00000000-0004-0000-0000-000001000000}"/>
    <hyperlink ref="G25:M25" location="'Bundled GS-4 Pri'!A1" display="GS-4 Pri Bundled" xr:uid="{00000000-0004-0000-0000-000002000000}"/>
    <hyperlink ref="M17:N17" location="'Bundled GS-3 Pri'!A1" display="GS-3 Pri Bundled" xr:uid="{00000000-0004-0000-0000-000003000000}"/>
    <hyperlink ref="M16:N16" location="'Bundled GS-3 Sec'!A1" display="GS-3 Sec Bundled" xr:uid="{00000000-0004-0000-0000-000004000000}"/>
    <hyperlink ref="M15:N15" location="'Bundled GS-TOD Sec'!Print_Area" display="GS-TOD Bundled" xr:uid="{00000000-0004-0000-0000-000005000000}"/>
    <hyperlink ref="M11:N11" location="'Bundled GS-2 Pri'!A1" display="GS-2 Pri Bundled" xr:uid="{00000000-0004-0000-0000-000006000000}"/>
    <hyperlink ref="M10:N10" location="'Bundled GS-2 Sec'!A1" display="GS-2 Sec Bundled" xr:uid="{00000000-0004-0000-0000-000007000000}"/>
    <hyperlink ref="M8:N8" location="'Bundled GS-1 Sec'!A1" display="GS-1 Bundled" xr:uid="{00000000-0004-0000-0000-000008000000}"/>
    <hyperlink ref="M7:N7" location="'Bundled RS-TOD Sec'!A1" display="RS-TOD Bundled" xr:uid="{00000000-0004-0000-0000-000009000000}"/>
    <hyperlink ref="M6:N6" location="'Bundled RS Sec'!A1" display="RS Bundled" xr:uid="{00000000-0004-0000-0000-00000A000000}"/>
  </hyperlinks>
  <printOptions horizontalCentered="1" headings="1" gridLines="1"/>
  <pageMargins left="0.5" right="0.5" top="0.5" bottom="0.5" header="0.25" footer="0.25"/>
  <pageSetup orientation="landscape" r:id="rId1"/>
  <headerFooter alignWithMargins="0"/>
  <cellWatches>
    <cellWatch r="G24"/>
  </cellWatches>
  <drawing r:id="rId2"/>
  <legacyDrawing r:id="rId3"/>
  <mc:AlternateContent xmlns:mc="http://schemas.openxmlformats.org/markup-compatibility/2006">
    <mc:Choice Requires="x14">
      <controls>
        <mc:AlternateContent xmlns:mc="http://schemas.openxmlformats.org/markup-compatibility/2006">
          <mc:Choice Requires="x14">
            <control shapeId="2065" r:id="rId4" name="Check Box 17">
              <controlPr defaultSize="0" autoFill="0" autoLine="0" autoPict="0">
                <anchor moveWithCells="1">
                  <from>
                    <xdr:col>1</xdr:col>
                    <xdr:colOff>12700</xdr:colOff>
                    <xdr:row>30</xdr:row>
                    <xdr:rowOff>0</xdr:rowOff>
                  </from>
                  <to>
                    <xdr:col>1</xdr:col>
                    <xdr:colOff>457200</xdr:colOff>
                    <xdr:row>31</xdr:row>
                    <xdr:rowOff>88900</xdr:rowOff>
                  </to>
                </anchor>
              </controlPr>
            </control>
          </mc:Choice>
        </mc:AlternateContent>
        <mc:AlternateContent xmlns:mc="http://schemas.openxmlformats.org/markup-compatibility/2006">
          <mc:Choice Requires="x14">
            <control shapeId="2157" r:id="rId5" name="Check Box 109">
              <controlPr defaultSize="0" autoFill="0" autoLine="0" autoPict="0" macro="[0]!Info">
                <anchor moveWithCells="1">
                  <from>
                    <xdr:col>1</xdr:col>
                    <xdr:colOff>12700</xdr:colOff>
                    <xdr:row>30</xdr:row>
                    <xdr:rowOff>69850</xdr:rowOff>
                  </from>
                  <to>
                    <xdr:col>2</xdr:col>
                    <xdr:colOff>107950</xdr:colOff>
                    <xdr:row>32</xdr:row>
                    <xdr:rowOff>50800</xdr:rowOff>
                  </to>
                </anchor>
              </controlPr>
            </control>
          </mc:Choice>
        </mc:AlternateContent>
        <mc:AlternateContent xmlns:mc="http://schemas.openxmlformats.org/markup-compatibility/2006">
          <mc:Choice Requires="x14">
            <control shapeId="2193" r:id="rId6" name="Check Box 145">
              <controlPr defaultSize="0" autoFill="0" autoLine="0" autoPict="0">
                <anchor moveWithCells="1">
                  <from>
                    <xdr:col>1</xdr:col>
                    <xdr:colOff>12700</xdr:colOff>
                    <xdr:row>31</xdr:row>
                    <xdr:rowOff>88900</xdr:rowOff>
                  </from>
                  <to>
                    <xdr:col>1</xdr:col>
                    <xdr:colOff>603250</xdr:colOff>
                    <xdr:row>33</xdr:row>
                    <xdr:rowOff>12700</xdr:rowOff>
                  </to>
                </anchor>
              </controlPr>
            </control>
          </mc:Choice>
        </mc:AlternateContent>
        <mc:AlternateContent xmlns:mc="http://schemas.openxmlformats.org/markup-compatibility/2006">
          <mc:Choice Requires="x14">
            <control shapeId="2066" r:id="rId7" name="Option Button 18">
              <controlPr defaultSize="0" autoFill="0" autoLine="0" autoPict="0" macro="[0]!OptionButton18_Click">
                <anchor moveWithCells="1">
                  <from>
                    <xdr:col>4</xdr:col>
                    <xdr:colOff>304800</xdr:colOff>
                    <xdr:row>12</xdr:row>
                    <xdr:rowOff>95250</xdr:rowOff>
                  </from>
                  <to>
                    <xdr:col>5</xdr:col>
                    <xdr:colOff>666750</xdr:colOff>
                    <xdr:row>14</xdr:row>
                    <xdr:rowOff>31750</xdr:rowOff>
                  </to>
                </anchor>
              </controlPr>
            </control>
          </mc:Choice>
        </mc:AlternateContent>
        <mc:AlternateContent xmlns:mc="http://schemas.openxmlformats.org/markup-compatibility/2006">
          <mc:Choice Requires="x14">
            <control shapeId="2067" r:id="rId8" name="Option Button 19">
              <controlPr defaultSize="0" autoFill="0" autoLine="0" autoPict="0">
                <anchor moveWithCells="1">
                  <from>
                    <xdr:col>4</xdr:col>
                    <xdr:colOff>304800</xdr:colOff>
                    <xdr:row>14</xdr:row>
                    <xdr:rowOff>31750</xdr:rowOff>
                  </from>
                  <to>
                    <xdr:col>5</xdr:col>
                    <xdr:colOff>666750</xdr:colOff>
                    <xdr:row>15</xdr:row>
                    <xdr:rowOff>69850</xdr:rowOff>
                  </to>
                </anchor>
              </controlPr>
            </control>
          </mc:Choice>
        </mc:AlternateContent>
        <mc:AlternateContent xmlns:mc="http://schemas.openxmlformats.org/markup-compatibility/2006">
          <mc:Choice Requires="x14">
            <control shapeId="2068" r:id="rId9" name="Option Button 20">
              <controlPr defaultSize="0" autoFill="0" autoLine="0" autoPict="0">
                <anchor moveWithCells="1">
                  <from>
                    <xdr:col>4</xdr:col>
                    <xdr:colOff>304800</xdr:colOff>
                    <xdr:row>15</xdr:row>
                    <xdr:rowOff>69850</xdr:rowOff>
                  </from>
                  <to>
                    <xdr:col>5</xdr:col>
                    <xdr:colOff>666750</xdr:colOff>
                    <xdr:row>16</xdr:row>
                    <xdr:rowOff>107950</xdr:rowOff>
                  </to>
                </anchor>
              </controlPr>
            </control>
          </mc:Choice>
        </mc:AlternateContent>
        <mc:AlternateContent xmlns:mc="http://schemas.openxmlformats.org/markup-compatibility/2006">
          <mc:Choice Requires="x14">
            <control shapeId="2069" r:id="rId10" name="Group Box 21">
              <controlPr defaultSize="0" autoFill="0" autoPict="0">
                <anchor moveWithCells="1">
                  <from>
                    <xdr:col>4</xdr:col>
                    <xdr:colOff>304800</xdr:colOff>
                    <xdr:row>12</xdr:row>
                    <xdr:rowOff>69850</xdr:rowOff>
                  </from>
                  <to>
                    <xdr:col>5</xdr:col>
                    <xdr:colOff>666750</xdr:colOff>
                    <xdr:row>17</xdr:row>
                    <xdr:rowOff>12700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0"/>
  <dimension ref="A1:IB91"/>
  <sheetViews>
    <sheetView showGridLines="0" zoomScale="80" zoomScaleNormal="80" workbookViewId="0">
      <selection sqref="A1:P1"/>
    </sheetView>
  </sheetViews>
  <sheetFormatPr defaultRowHeight="12.5" x14ac:dyDescent="0.25"/>
  <cols>
    <col min="1" max="1" width="39" customWidth="1"/>
    <col min="2" max="2" width="2.54296875" customWidth="1"/>
    <col min="3" max="3" width="24.8164062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1796875" customWidth="1"/>
    <col min="13" max="13" width="17.26953125" bestFit="1" customWidth="1"/>
    <col min="14" max="14" width="17.453125" customWidth="1"/>
    <col min="15" max="15" width="17.26953125" bestFit="1" customWidth="1"/>
    <col min="16" max="16" width="13" customWidth="1"/>
    <col min="17" max="17" width="12.81640625" bestFit="1" customWidth="1"/>
    <col min="18" max="18" width="10.54296875" hidden="1" customWidth="1"/>
    <col min="19" max="19" width="10.26953125" hidden="1" customWidth="1"/>
    <col min="20" max="23" width="10.81640625" hidden="1" customWidth="1"/>
    <col min="24" max="26" width="10.26953125" hidden="1" customWidth="1"/>
    <col min="27" max="27" width="10.54296875" hidden="1" customWidth="1"/>
    <col min="28" max="28" width="10.81640625" hidden="1" customWidth="1"/>
    <col min="29" max="30" width="10" hidden="1" customWidth="1"/>
    <col min="31" max="31" width="9.1796875" customWidth="1"/>
    <col min="32" max="32" width="10.26953125" customWidth="1"/>
    <col min="33" max="33" width="10.81640625" customWidth="1"/>
    <col min="34" max="34" width="10.26953125" customWidth="1"/>
  </cols>
  <sheetData>
    <row r="1" spans="1:59" ht="20" x14ac:dyDescent="0.4">
      <c r="A1" s="499" t="s">
        <v>346</v>
      </c>
      <c r="B1" s="500"/>
      <c r="C1" s="500"/>
      <c r="D1" s="500"/>
      <c r="E1" s="500"/>
      <c r="F1" s="500"/>
      <c r="G1" s="500"/>
      <c r="H1" s="500"/>
      <c r="I1" s="500"/>
      <c r="J1" s="500"/>
      <c r="K1" s="500"/>
      <c r="L1" s="500"/>
      <c r="M1" s="500"/>
      <c r="N1" s="500"/>
      <c r="O1" s="500"/>
      <c r="P1" s="501"/>
      <c r="Q1" s="153"/>
    </row>
    <row r="2" spans="1:59" ht="18" x14ac:dyDescent="0.4">
      <c r="A2" s="524" t="s">
        <v>283</v>
      </c>
      <c r="B2" s="525"/>
      <c r="C2" s="525"/>
      <c r="D2" s="525"/>
      <c r="E2" s="525"/>
      <c r="F2" s="525"/>
      <c r="G2" s="525"/>
      <c r="H2" s="525"/>
      <c r="I2" s="525"/>
      <c r="J2" s="525"/>
      <c r="K2" s="525"/>
      <c r="L2" s="525"/>
      <c r="M2" s="525"/>
      <c r="N2" s="525"/>
      <c r="O2" s="525"/>
      <c r="P2" s="526"/>
      <c r="Q2" s="154"/>
    </row>
    <row r="3" spans="1:59" ht="7.5" customHeight="1" x14ac:dyDescent="0.4">
      <c r="A3" s="431"/>
      <c r="B3" s="430"/>
      <c r="C3" s="430"/>
      <c r="D3" s="430"/>
      <c r="E3" s="430"/>
      <c r="F3" s="430"/>
      <c r="G3" s="430"/>
      <c r="H3" s="430"/>
      <c r="I3" s="430"/>
      <c r="J3" s="430"/>
      <c r="K3" s="430"/>
      <c r="L3" s="430"/>
      <c r="M3" s="430"/>
      <c r="N3" s="430"/>
      <c r="O3" s="430"/>
      <c r="P3" s="432"/>
      <c r="Q3" s="154"/>
    </row>
    <row r="4" spans="1:59" ht="15.5" x14ac:dyDescent="0.35">
      <c r="A4" s="502" t="str">
        <f>'Customer Info'!$B$11</f>
        <v>Breakdown of Charges Based on Entered Information</v>
      </c>
      <c r="B4" s="503"/>
      <c r="C4" s="503"/>
      <c r="D4" s="503"/>
      <c r="E4" s="503"/>
      <c r="F4" s="503"/>
      <c r="G4" s="503"/>
      <c r="H4" s="503"/>
      <c r="I4" s="503"/>
      <c r="J4" s="503"/>
      <c r="K4" s="503"/>
      <c r="L4" s="503"/>
      <c r="M4" s="503"/>
      <c r="N4" s="503"/>
      <c r="O4" s="503"/>
      <c r="P4" s="504"/>
      <c r="Q4" s="155"/>
    </row>
    <row r="5" spans="1:59" ht="15.5" x14ac:dyDescent="0.35">
      <c r="A5" s="512" t="s">
        <v>284</v>
      </c>
      <c r="B5" s="512"/>
      <c r="C5" s="512"/>
      <c r="D5" s="512"/>
      <c r="E5" s="512"/>
      <c r="F5" s="512"/>
      <c r="G5" s="512"/>
      <c r="H5" s="512"/>
      <c r="I5" s="512"/>
      <c r="J5" s="512"/>
      <c r="K5" s="512"/>
      <c r="L5" s="512"/>
      <c r="M5" s="512"/>
      <c r="N5" s="512"/>
      <c r="O5" s="512"/>
      <c r="P5" s="513"/>
      <c r="Q5" s="60"/>
    </row>
    <row r="6" spans="1:59" x14ac:dyDescent="0.25">
      <c r="A6" s="253">
        <f ca="1">TODAY()</f>
        <v>46226</v>
      </c>
      <c r="B6" s="531"/>
      <c r="C6" s="531"/>
      <c r="D6" s="531"/>
      <c r="E6" s="531"/>
      <c r="F6" s="531"/>
      <c r="G6" s="531"/>
      <c r="H6" s="531"/>
      <c r="I6" s="531"/>
      <c r="J6" s="531"/>
      <c r="K6" s="531"/>
      <c r="L6" s="531"/>
      <c r="M6" s="531"/>
      <c r="N6" s="531"/>
      <c r="O6" s="531"/>
      <c r="P6" s="249"/>
    </row>
    <row r="7" spans="1:59" x14ac:dyDescent="0.25">
      <c r="A7" s="497" t="s">
        <v>15</v>
      </c>
      <c r="B7" s="498"/>
      <c r="C7" s="498"/>
      <c r="D7" s="498"/>
      <c r="E7" s="498"/>
      <c r="F7" s="498"/>
      <c r="G7" s="498"/>
      <c r="H7" s="498"/>
      <c r="I7" s="498"/>
      <c r="J7" s="498"/>
      <c r="K7" s="498"/>
      <c r="P7" s="249"/>
    </row>
    <row r="8" spans="1:59" x14ac:dyDescent="0.25">
      <c r="A8" s="254"/>
      <c r="P8" s="249"/>
    </row>
    <row r="9" spans="1:59" ht="15.5" x14ac:dyDescent="0.35">
      <c r="A9" s="255" t="s">
        <v>2</v>
      </c>
      <c r="B9" s="22"/>
      <c r="C9" s="23">
        <f>'Customer Info'!B6</f>
        <v>0</v>
      </c>
      <c r="I9" s="24"/>
      <c r="P9" s="249"/>
    </row>
    <row r="10" spans="1:59" ht="15.5" x14ac:dyDescent="0.35">
      <c r="A10" s="256" t="s">
        <v>26</v>
      </c>
      <c r="B10" s="22"/>
      <c r="C10" s="23">
        <f>'Customer Info'!B7</f>
        <v>0</v>
      </c>
      <c r="P10" s="249"/>
    </row>
    <row r="11" spans="1:59" ht="13" x14ac:dyDescent="0.3">
      <c r="A11" s="255" t="s">
        <v>95</v>
      </c>
      <c r="B11" s="156">
        <f>'Customer Info'!B8</f>
        <v>8</v>
      </c>
      <c r="C11" s="358" t="str">
        <f>LOOKUP($B$11,$S$11:$AD$11,S13:AD13)</f>
        <v>August</v>
      </c>
      <c r="D11" s="101">
        <f>'Customer Info'!C8</f>
        <v>2026</v>
      </c>
      <c r="P11" s="249"/>
      <c r="S11">
        <v>1</v>
      </c>
      <c r="T11">
        <v>2</v>
      </c>
      <c r="U11">
        <v>3</v>
      </c>
      <c r="V11">
        <v>4</v>
      </c>
      <c r="W11">
        <v>5</v>
      </c>
      <c r="X11">
        <v>6</v>
      </c>
      <c r="Y11">
        <v>7</v>
      </c>
      <c r="Z11">
        <v>8</v>
      </c>
      <c r="AA11">
        <v>9</v>
      </c>
      <c r="AB11">
        <v>10</v>
      </c>
      <c r="AC11">
        <v>11</v>
      </c>
      <c r="AD11">
        <v>12</v>
      </c>
    </row>
    <row r="12" spans="1:59" ht="13" x14ac:dyDescent="0.3">
      <c r="A12" s="255" t="s">
        <v>250</v>
      </c>
      <c r="B12" s="156"/>
      <c r="C12" s="357" t="s">
        <v>295</v>
      </c>
      <c r="D12" s="101"/>
      <c r="P12" s="249"/>
    </row>
    <row r="13" spans="1:59" ht="13" x14ac:dyDescent="0.3">
      <c r="A13" s="286"/>
      <c r="B13" s="108"/>
      <c r="C13" s="109"/>
      <c r="D13" s="109"/>
      <c r="E13" s="109"/>
      <c r="F13" s="109"/>
      <c r="G13" s="109"/>
      <c r="H13" s="109"/>
      <c r="I13" s="109"/>
      <c r="J13" s="109"/>
      <c r="K13" s="109"/>
      <c r="L13" s="109"/>
      <c r="M13" s="109"/>
      <c r="N13" s="109"/>
      <c r="O13" s="109"/>
      <c r="P13" s="287"/>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59" ht="15.5" x14ac:dyDescent="0.35">
      <c r="A14" s="267" t="s">
        <v>27</v>
      </c>
      <c r="B14" s="113"/>
      <c r="C14" s="114"/>
      <c r="D14" s="61"/>
      <c r="E14" s="61"/>
      <c r="F14" s="61"/>
      <c r="G14" s="61"/>
      <c r="H14" s="61"/>
      <c r="I14" s="61"/>
      <c r="J14" s="61"/>
      <c r="K14" s="61"/>
      <c r="L14" s="61"/>
      <c r="M14" s="61"/>
      <c r="N14" s="61"/>
      <c r="O14" s="61"/>
      <c r="P14" s="277"/>
      <c r="R14" s="61" t="s">
        <v>147</v>
      </c>
      <c r="S14" s="193" t="e">
        <f>'Rider Rates'!#REF!</f>
        <v>#REF!</v>
      </c>
      <c r="T14" s="193" t="e">
        <f>'Rider Rates'!#REF!</f>
        <v>#REF!</v>
      </c>
      <c r="U14" s="193" t="e">
        <f>'Rider Rates'!#REF!</f>
        <v>#REF!</v>
      </c>
      <c r="V14" s="193" t="e">
        <f>'Rider Rates'!#REF!</f>
        <v>#REF!</v>
      </c>
      <c r="W14" s="193" t="e">
        <f>'Rider Rates'!#REF!</f>
        <v>#REF!</v>
      </c>
      <c r="X14" s="193" t="e">
        <f>'Rider Rates'!#REF!</f>
        <v>#REF!</v>
      </c>
      <c r="Y14" s="193" t="e">
        <f>'Rider Rates'!#REF!</f>
        <v>#REF!</v>
      </c>
      <c r="Z14" s="193" t="e">
        <f>'Rider Rates'!#REF!</f>
        <v>#REF!</v>
      </c>
      <c r="AA14" s="193" t="e">
        <f>'Rider Rates'!#REF!</f>
        <v>#REF!</v>
      </c>
      <c r="AB14" s="193" t="e">
        <f>'Rider Rates'!#REF!</f>
        <v>#REF!</v>
      </c>
      <c r="AC14" s="193" t="e">
        <f>'Rider Rates'!#REF!</f>
        <v>#REF!</v>
      </c>
      <c r="AD14" s="193" t="e">
        <f>'Rider Rates'!#REF!</f>
        <v>#REF!</v>
      </c>
      <c r="AE14" s="61"/>
    </row>
    <row r="15" spans="1:59" x14ac:dyDescent="0.25">
      <c r="A15" s="269"/>
      <c r="B15" s="61"/>
      <c r="C15" s="61"/>
      <c r="D15" s="61"/>
      <c r="E15" s="61"/>
      <c r="F15" s="61"/>
      <c r="G15" s="116" t="s">
        <v>15</v>
      </c>
      <c r="H15" s="116"/>
      <c r="I15" s="115" t="s">
        <v>15</v>
      </c>
      <c r="J15" s="61"/>
      <c r="K15" s="61"/>
      <c r="L15" s="61"/>
      <c r="M15" s="61"/>
      <c r="N15" s="61"/>
      <c r="O15" s="61"/>
      <c r="P15" s="277"/>
      <c r="Q15" s="61"/>
      <c r="R15" s="61" t="s">
        <v>148</v>
      </c>
      <c r="S15" s="193" t="e">
        <f>'Rider Rates'!#REF!</f>
        <v>#REF!</v>
      </c>
      <c r="T15" s="193" t="e">
        <f>'Rider Rates'!#REF!</f>
        <v>#REF!</v>
      </c>
      <c r="U15" s="193" t="e">
        <f>'Rider Rates'!#REF!</f>
        <v>#REF!</v>
      </c>
      <c r="V15" s="193" t="e">
        <f>'Rider Rates'!#REF!</f>
        <v>#REF!</v>
      </c>
      <c r="W15" s="193" t="e">
        <f>'Rider Rates'!#REF!</f>
        <v>#REF!</v>
      </c>
      <c r="X15" s="193" t="e">
        <f>'Rider Rates'!#REF!</f>
        <v>#REF!</v>
      </c>
      <c r="Y15" s="193" t="e">
        <f>'Rider Rates'!#REF!</f>
        <v>#REF!</v>
      </c>
      <c r="Z15" s="193" t="e">
        <f>'Rider Rates'!#REF!</f>
        <v>#REF!</v>
      </c>
      <c r="AA15" s="193" t="e">
        <f>'Rider Rates'!#REF!</f>
        <v>#REF!</v>
      </c>
      <c r="AB15" s="193" t="e">
        <f>'Rider Rates'!#REF!</f>
        <v>#REF!</v>
      </c>
      <c r="AC15" s="193" t="e">
        <f>'Rider Rates'!#REF!</f>
        <v>#REF!</v>
      </c>
      <c r="AD15" s="193" t="e">
        <f>'Rider Rates'!#REF!</f>
        <v>#REF!</v>
      </c>
      <c r="AE15" s="61"/>
      <c r="AG15" s="45"/>
      <c r="AH15" s="45"/>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row>
    <row r="16" spans="1:59" x14ac:dyDescent="0.25">
      <c r="A16" s="288" t="s">
        <v>51</v>
      </c>
      <c r="B16" s="61"/>
      <c r="D16" s="289">
        <f>IF('Customer Info'!B21+'Customer Info'!B22-'Customer Info'!B23&lt;0,0,'Customer Info'!B21+'Customer Info'!B22-'Customer Info'!B23)</f>
        <v>0</v>
      </c>
      <c r="E16" s="116" t="s">
        <v>41</v>
      </c>
      <c r="F16" s="61"/>
      <c r="G16" s="61"/>
      <c r="H16" s="61"/>
      <c r="I16" s="61"/>
      <c r="J16" s="61"/>
      <c r="K16" s="61"/>
      <c r="L16" s="61"/>
      <c r="M16" s="61"/>
      <c r="N16" s="61"/>
      <c r="O16" s="61"/>
      <c r="P16" s="277"/>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row>
    <row r="17" spans="1:221" x14ac:dyDescent="0.25">
      <c r="A17" s="288" t="s">
        <v>165</v>
      </c>
      <c r="B17" s="61"/>
      <c r="C17" s="289"/>
      <c r="D17" s="290">
        <f>'Customer Info'!B21</f>
        <v>0</v>
      </c>
      <c r="E17" s="61" t="s">
        <v>41</v>
      </c>
      <c r="F17" s="61"/>
      <c r="G17" s="61"/>
      <c r="H17" s="61"/>
      <c r="I17" s="61"/>
      <c r="J17" s="61"/>
      <c r="K17" s="61"/>
      <c r="L17" s="61"/>
      <c r="M17" s="61"/>
      <c r="N17" s="61"/>
      <c r="O17" s="61"/>
      <c r="P17" s="277"/>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row>
    <row r="18" spans="1:221" x14ac:dyDescent="0.25">
      <c r="A18" s="288" t="s">
        <v>166</v>
      </c>
      <c r="B18" s="61"/>
      <c r="C18" s="289"/>
      <c r="D18" s="290">
        <f>'Customer Info'!B22</f>
        <v>0</v>
      </c>
      <c r="E18" s="61" t="s">
        <v>41</v>
      </c>
      <c r="F18" s="61"/>
      <c r="G18" s="61"/>
      <c r="H18" s="61"/>
      <c r="I18" s="61"/>
      <c r="J18" s="61"/>
      <c r="K18" s="61"/>
      <c r="L18" s="61"/>
      <c r="M18" s="61"/>
      <c r="N18" s="61"/>
      <c r="O18" s="61"/>
      <c r="P18" s="277"/>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row>
    <row r="19" spans="1:221" ht="13" x14ac:dyDescent="0.3">
      <c r="A19" s="291"/>
      <c r="B19" s="117"/>
      <c r="C19" s="118"/>
      <c r="D19" s="117"/>
      <c r="E19" s="117"/>
      <c r="F19" s="119"/>
      <c r="G19" s="107"/>
      <c r="H19" s="117"/>
      <c r="I19" s="120"/>
      <c r="J19" s="109"/>
      <c r="K19" s="61"/>
      <c r="L19" s="61"/>
      <c r="M19" s="61"/>
      <c r="N19" s="61"/>
      <c r="O19" s="61"/>
      <c r="P19" s="277"/>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row>
    <row r="20" spans="1:221" ht="13" x14ac:dyDescent="0.3">
      <c r="A20" s="267" t="s">
        <v>31</v>
      </c>
      <c r="B20" s="61"/>
      <c r="C20" s="61"/>
      <c r="D20" s="61"/>
      <c r="E20" s="61"/>
      <c r="F20" s="61"/>
      <c r="G20" s="508" t="s">
        <v>67</v>
      </c>
      <c r="H20" s="509"/>
      <c r="I20" s="509"/>
      <c r="J20" s="510"/>
      <c r="K20" s="121"/>
      <c r="L20" s="505" t="s">
        <v>68</v>
      </c>
      <c r="M20" s="506"/>
      <c r="N20" s="506"/>
      <c r="O20" s="507"/>
      <c r="P20" s="270"/>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row>
    <row r="21" spans="1:221" ht="13" x14ac:dyDescent="0.3">
      <c r="A21" s="269"/>
      <c r="B21" s="61"/>
      <c r="C21" s="61"/>
      <c r="D21" s="61"/>
      <c r="E21" s="61"/>
      <c r="F21" s="61"/>
      <c r="G21" s="88" t="s">
        <v>64</v>
      </c>
      <c r="H21" s="88" t="s">
        <v>65</v>
      </c>
      <c r="I21" s="88" t="s">
        <v>66</v>
      </c>
      <c r="J21" s="88" t="s">
        <v>34</v>
      </c>
      <c r="K21" s="61"/>
      <c r="L21" s="110" t="s">
        <v>64</v>
      </c>
      <c r="M21" s="110" t="s">
        <v>65</v>
      </c>
      <c r="N21" s="110" t="s">
        <v>66</v>
      </c>
      <c r="O21" s="110" t="s">
        <v>34</v>
      </c>
      <c r="P21" s="292" t="s">
        <v>56</v>
      </c>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row>
    <row r="22" spans="1:221" x14ac:dyDescent="0.25">
      <c r="A22" s="269" t="s">
        <v>32</v>
      </c>
      <c r="B22" s="61"/>
      <c r="C22" s="61"/>
      <c r="D22" s="61"/>
      <c r="E22" s="61"/>
      <c r="F22" s="61"/>
      <c r="G22" s="122"/>
      <c r="H22" s="82"/>
      <c r="I22" s="82">
        <f>'Rider Rates'!$B$6</f>
        <v>13.5</v>
      </c>
      <c r="J22" s="187">
        <f>SUM(G22:I22)</f>
        <v>13.5</v>
      </c>
      <c r="K22" s="61"/>
      <c r="L22" s="82"/>
      <c r="M22" s="82"/>
      <c r="N22" s="82">
        <f>I22</f>
        <v>13.5</v>
      </c>
      <c r="O22" s="197">
        <f>SUM(L22:N22)</f>
        <v>13.5</v>
      </c>
      <c r="P22" s="262">
        <f>'Rider Rates'!$K$6</f>
        <v>46122</v>
      </c>
      <c r="Q22" s="61"/>
      <c r="R22" s="132"/>
      <c r="S22" s="81"/>
      <c r="T22" s="84"/>
      <c r="U22" s="61"/>
      <c r="V22" s="85"/>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row>
    <row r="23" spans="1:221" x14ac:dyDescent="0.25">
      <c r="A23" s="269" t="s">
        <v>149</v>
      </c>
      <c r="B23" s="61"/>
      <c r="C23" s="61"/>
      <c r="D23" s="1">
        <f>MAX($D$16,0)</f>
        <v>0</v>
      </c>
      <c r="E23" s="78" t="s">
        <v>41</v>
      </c>
      <c r="F23" s="79" t="s">
        <v>8</v>
      </c>
      <c r="G23" s="194"/>
      <c r="H23" s="82"/>
      <c r="I23" s="124">
        <f>'Rider Rates'!$C$6</f>
        <v>3.4773800000000001E-2</v>
      </c>
      <c r="J23" s="80">
        <f>SUM(G23:I23)</f>
        <v>3.4773800000000001E-2</v>
      </c>
      <c r="K23" s="81" t="s">
        <v>87</v>
      </c>
      <c r="L23" s="82"/>
      <c r="M23" s="82"/>
      <c r="N23" s="82">
        <f>ROUND($D23*I23,2)</f>
        <v>0</v>
      </c>
      <c r="O23" s="197">
        <f>SUM(L23:N23)</f>
        <v>0</v>
      </c>
      <c r="P23" s="262">
        <f>'Rider Rates'!$K$6</f>
        <v>46122</v>
      </c>
      <c r="Q23" s="61"/>
      <c r="R23" s="83"/>
      <c r="S23" s="81"/>
      <c r="T23" s="84"/>
      <c r="U23" s="61"/>
      <c r="V23" s="85"/>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row>
    <row r="24" spans="1:221" ht="13" x14ac:dyDescent="0.3">
      <c r="A24" s="278" t="s">
        <v>50</v>
      </c>
      <c r="B24" s="125"/>
      <c r="C24" s="125"/>
      <c r="D24" s="126"/>
      <c r="E24" s="126"/>
      <c r="F24" s="125"/>
      <c r="G24" s="126"/>
      <c r="H24" s="126"/>
      <c r="I24" s="126"/>
      <c r="J24" s="126"/>
      <c r="K24" s="127"/>
      <c r="L24" s="128"/>
      <c r="M24" s="128"/>
      <c r="N24" s="128">
        <f>SUM(N22:N23)</f>
        <v>13.5</v>
      </c>
      <c r="O24" s="128">
        <f>SUM(O22:O23)</f>
        <v>13.5</v>
      </c>
      <c r="P24" s="270"/>
      <c r="Q24" s="61"/>
      <c r="R24" s="83"/>
      <c r="S24" s="81"/>
      <c r="T24" s="84"/>
      <c r="U24" s="61"/>
      <c r="V24" s="85"/>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row>
    <row r="25" spans="1:221" ht="13" x14ac:dyDescent="0.3">
      <c r="A25" s="265"/>
      <c r="B25" s="129"/>
      <c r="C25" s="129"/>
      <c r="D25" s="130"/>
      <c r="E25" s="130"/>
      <c r="F25" s="129"/>
      <c r="G25" s="130"/>
      <c r="H25" s="130"/>
      <c r="I25" s="130"/>
      <c r="J25" s="130"/>
      <c r="K25" s="131"/>
      <c r="L25" s="130"/>
      <c r="M25" s="130"/>
      <c r="N25" s="130"/>
      <c r="O25" s="130"/>
      <c r="P25" s="293"/>
      <c r="Q25" s="61"/>
      <c r="R25" s="83"/>
      <c r="S25" s="81"/>
      <c r="T25" s="84"/>
      <c r="U25" s="61"/>
      <c r="V25" s="85"/>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row>
    <row r="26" spans="1:221" ht="13" x14ac:dyDescent="0.3">
      <c r="A26" s="267" t="s">
        <v>69</v>
      </c>
      <c r="B26" s="125"/>
      <c r="C26" s="125"/>
      <c r="D26" s="126"/>
      <c r="E26" s="126"/>
      <c r="F26" s="125"/>
      <c r="G26" s="126"/>
      <c r="H26" s="126"/>
      <c r="I26" s="126"/>
      <c r="J26" s="126"/>
      <c r="K26" s="126"/>
      <c r="L26" s="126"/>
      <c r="M26" s="126"/>
      <c r="N26" s="126"/>
      <c r="O26" s="126"/>
      <c r="P26" s="270"/>
      <c r="Q26" s="61"/>
      <c r="R26" s="83"/>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5">
      <c r="A27" s="269"/>
      <c r="B27" s="61"/>
      <c r="C27" s="61"/>
      <c r="D27" s="61"/>
      <c r="E27" s="61"/>
      <c r="F27" s="61"/>
      <c r="G27" s="61"/>
      <c r="H27" s="61"/>
      <c r="I27" s="61"/>
      <c r="J27" s="61"/>
      <c r="K27" s="61"/>
      <c r="L27" s="61"/>
      <c r="M27" s="61"/>
      <c r="N27" s="61"/>
      <c r="O27" s="61"/>
      <c r="P27" s="294"/>
      <c r="Q27" s="79"/>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ht="13" x14ac:dyDescent="0.3">
      <c r="A28" s="278" t="s">
        <v>292</v>
      </c>
      <c r="B28" s="61"/>
      <c r="C28" s="61"/>
      <c r="D28" s="61"/>
      <c r="E28" s="61"/>
      <c r="F28" s="61"/>
      <c r="G28" s="61"/>
      <c r="H28" s="61"/>
      <c r="I28" s="61"/>
      <c r="J28" s="61"/>
      <c r="K28" s="61"/>
      <c r="L28" s="61"/>
      <c r="M28" s="61"/>
      <c r="N28" s="61"/>
      <c r="O28" s="61"/>
      <c r="P28" s="294"/>
      <c r="Q28" s="79"/>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5">
      <c r="A29" s="271" t="s">
        <v>372</v>
      </c>
      <c r="B29" s="133"/>
      <c r="C29" s="133"/>
      <c r="D29" s="77">
        <f>IF($D$16&lt;0,0,IF($D$16&gt;833000,833000,$D$16))</f>
        <v>0</v>
      </c>
      <c r="E29" s="78" t="s">
        <v>41</v>
      </c>
      <c r="F29" s="79" t="s">
        <v>8</v>
      </c>
      <c r="G29" s="80"/>
      <c r="H29" s="80"/>
      <c r="I29" s="80">
        <f>'Rider Rates'!$G$35</f>
        <v>5.5215000000000004E-3</v>
      </c>
      <c r="J29" s="80">
        <f t="shared" ref="J29:J33" si="0">SUM(G29:I29)</f>
        <v>5.5215000000000004E-3</v>
      </c>
      <c r="K29" s="81" t="s">
        <v>42</v>
      </c>
      <c r="L29" s="82"/>
      <c r="M29" s="82"/>
      <c r="N29" s="82">
        <f t="shared" ref="N29:N34" si="1">ROUND(D29*I29,2)</f>
        <v>0</v>
      </c>
      <c r="O29" s="197">
        <f t="shared" ref="O29:O33" si="2">SUM(L29:N29)</f>
        <v>0</v>
      </c>
      <c r="P29" s="262">
        <f>'Rider Rates'!$O$35</f>
        <v>46022</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5">
      <c r="A30" s="271" t="s">
        <v>373</v>
      </c>
      <c r="B30" s="61"/>
      <c r="C30" s="61"/>
      <c r="D30" s="1">
        <f>IF($D$16&gt;833000,$D$16-833000,0)</f>
        <v>0</v>
      </c>
      <c r="E30" s="78" t="s">
        <v>41</v>
      </c>
      <c r="F30" s="79" t="s">
        <v>8</v>
      </c>
      <c r="G30" s="80"/>
      <c r="H30" s="80"/>
      <c r="I30" s="80">
        <f>'Rider Rates'!$G$36</f>
        <v>1.7560000000000001E-4</v>
      </c>
      <c r="J30" s="80">
        <f t="shared" si="0"/>
        <v>1.7560000000000001E-4</v>
      </c>
      <c r="K30" s="81" t="s">
        <v>42</v>
      </c>
      <c r="L30" s="82"/>
      <c r="M30" s="82"/>
      <c r="N30" s="82">
        <f t="shared" si="1"/>
        <v>0</v>
      </c>
      <c r="O30" s="82">
        <f t="shared" si="2"/>
        <v>0</v>
      </c>
      <c r="P30" s="262">
        <f>'Rider Rates'!$O$36</f>
        <v>45293</v>
      </c>
      <c r="Q30" s="79"/>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5">
      <c r="A31" s="271" t="s">
        <v>92</v>
      </c>
      <c r="B31" s="61"/>
      <c r="C31" s="61"/>
      <c r="D31" s="77">
        <f>IF($D$16&lt;0,0,IF($D$16&gt;2000,2000,$D$16))</f>
        <v>0</v>
      </c>
      <c r="E31" s="78" t="s">
        <v>41</v>
      </c>
      <c r="F31" s="79" t="s">
        <v>8</v>
      </c>
      <c r="G31" s="80"/>
      <c r="H31" s="80"/>
      <c r="I31" s="80">
        <f>'Rider Rates'!$G$37</f>
        <v>4.6499999999999996E-3</v>
      </c>
      <c r="J31" s="80">
        <f t="shared" si="0"/>
        <v>4.6499999999999996E-3</v>
      </c>
      <c r="K31" s="81" t="s">
        <v>42</v>
      </c>
      <c r="L31" s="82"/>
      <c r="M31" s="82"/>
      <c r="N31" s="82">
        <f t="shared" si="1"/>
        <v>0</v>
      </c>
      <c r="O31" s="82">
        <f t="shared" si="2"/>
        <v>0</v>
      </c>
      <c r="P31" s="262">
        <f>'Rider Rates'!$O$37</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5">
      <c r="A32" s="271" t="s">
        <v>93</v>
      </c>
      <c r="B32" s="61"/>
      <c r="C32" s="61"/>
      <c r="D32" s="77">
        <f>IF($D$16&lt;=2000,0,IF($D$16=0,0,IF($D$16-2000&gt;13000,13000,$D$16-2000)))</f>
        <v>0</v>
      </c>
      <c r="E32" s="78" t="s">
        <v>41</v>
      </c>
      <c r="F32" s="79" t="s">
        <v>8</v>
      </c>
      <c r="G32" s="80"/>
      <c r="H32" s="80"/>
      <c r="I32" s="80">
        <f>'Rider Rates'!$G$38</f>
        <v>4.1900000000000001E-3</v>
      </c>
      <c r="J32" s="80">
        <f t="shared" si="0"/>
        <v>4.1900000000000001E-3</v>
      </c>
      <c r="K32" s="81" t="s">
        <v>42</v>
      </c>
      <c r="L32" s="82"/>
      <c r="M32" s="82"/>
      <c r="N32" s="82">
        <f t="shared" si="1"/>
        <v>0</v>
      </c>
      <c r="O32" s="82">
        <f t="shared" si="2"/>
        <v>0</v>
      </c>
      <c r="P32" s="262">
        <f>'Rider Rates'!$O$38</f>
        <v>44531</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5">
      <c r="A33" s="271" t="s">
        <v>94</v>
      </c>
      <c r="B33" s="61"/>
      <c r="C33" s="61"/>
      <c r="D33" s="77">
        <f>IF($D$16=0,0,IF($D$16-15000&gt;=0,$D$16-15000,0))</f>
        <v>0</v>
      </c>
      <c r="E33" s="78" t="s">
        <v>41</v>
      </c>
      <c r="F33" s="79" t="s">
        <v>8</v>
      </c>
      <c r="G33" s="80"/>
      <c r="H33" s="80"/>
      <c r="I33" s="80">
        <f>'Rider Rates'!$G$39</f>
        <v>3.63E-3</v>
      </c>
      <c r="J33" s="80">
        <f t="shared" si="0"/>
        <v>3.63E-3</v>
      </c>
      <c r="K33" s="81" t="s">
        <v>42</v>
      </c>
      <c r="L33" s="82"/>
      <c r="M33" s="82"/>
      <c r="N33" s="82">
        <f t="shared" si="1"/>
        <v>0</v>
      </c>
      <c r="O33" s="82">
        <f t="shared" si="2"/>
        <v>0</v>
      </c>
      <c r="P33" s="262">
        <f>'Rider Rates'!$O$39</f>
        <v>44531</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5">
      <c r="A34" s="272" t="s">
        <v>159</v>
      </c>
      <c r="B34" s="61"/>
      <c r="C34" s="61"/>
      <c r="D34" s="77">
        <f>IF($D$16&lt;1,0,$D$16)</f>
        <v>0</v>
      </c>
      <c r="E34" s="78" t="s">
        <v>41</v>
      </c>
      <c r="F34" s="196" t="s">
        <v>8</v>
      </c>
      <c r="G34" s="80"/>
      <c r="H34" s="80"/>
      <c r="I34" s="80">
        <f>'Rider Rates'!$H$40</f>
        <v>-1.9059999999999999E-3</v>
      </c>
      <c r="J34" s="80">
        <f t="shared" ref="J34:J45" si="3">SUM(G34:I34)</f>
        <v>-1.9059999999999999E-3</v>
      </c>
      <c r="K34" s="81" t="s">
        <v>42</v>
      </c>
      <c r="L34" s="82"/>
      <c r="M34" s="82"/>
      <c r="N34" s="82">
        <f t="shared" si="1"/>
        <v>0</v>
      </c>
      <c r="O34" s="82">
        <f t="shared" ref="O34:O46" si="4">SUM(L34:N34)</f>
        <v>0</v>
      </c>
      <c r="P34" s="262">
        <f>'Rider Rates'!$O$40</f>
        <v>46122</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5">
      <c r="A35" s="271" t="s">
        <v>289</v>
      </c>
      <c r="B35" s="61"/>
      <c r="C35" s="61"/>
      <c r="D35" s="77">
        <f>IF($D$16&lt;0,0,$D$16)</f>
        <v>0</v>
      </c>
      <c r="E35" s="78" t="s">
        <v>41</v>
      </c>
      <c r="F35" s="79" t="s">
        <v>8</v>
      </c>
      <c r="G35" s="87"/>
      <c r="H35" s="88"/>
      <c r="I35" s="80">
        <f>'Rider Rates'!$H$54</f>
        <v>4.5409999999999998E-4</v>
      </c>
      <c r="J35" s="80">
        <f>SUM(G35:I35)</f>
        <v>4.5409999999999998E-4</v>
      </c>
      <c r="K35" s="81" t="s">
        <v>42</v>
      </c>
      <c r="L35" s="82"/>
      <c r="M35" s="82"/>
      <c r="N35" s="82">
        <f>ROUND(D35*I35,2)</f>
        <v>0</v>
      </c>
      <c r="O35" s="197">
        <f>SUM(L35:N35)</f>
        <v>0</v>
      </c>
      <c r="P35" s="262">
        <f>'Rider Rates'!$O$54</f>
        <v>46112</v>
      </c>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ht="13" x14ac:dyDescent="0.3">
      <c r="A36" s="272" t="s">
        <v>162</v>
      </c>
      <c r="B36" s="61"/>
      <c r="C36" s="61"/>
      <c r="D36" s="151"/>
      <c r="E36" s="78" t="s">
        <v>109</v>
      </c>
      <c r="F36" s="79"/>
      <c r="G36" s="87"/>
      <c r="H36" s="88"/>
      <c r="I36" s="152">
        <f>'Rider Rates'!$B$41</f>
        <v>0.19</v>
      </c>
      <c r="J36" s="202">
        <f t="shared" si="3"/>
        <v>0.19</v>
      </c>
      <c r="K36" s="81"/>
      <c r="L36" s="82"/>
      <c r="M36" s="82"/>
      <c r="N36" s="82">
        <f>I36</f>
        <v>0.19</v>
      </c>
      <c r="O36" s="82">
        <f t="shared" si="4"/>
        <v>0.19</v>
      </c>
      <c r="P36" s="262">
        <f>'Rider Rates'!$O$41</f>
        <v>46122</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ht="13" x14ac:dyDescent="0.3">
      <c r="A37" s="271" t="s">
        <v>352</v>
      </c>
      <c r="B37" s="61"/>
      <c r="C37" s="61"/>
      <c r="D37" s="151"/>
      <c r="E37" s="78" t="s">
        <v>109</v>
      </c>
      <c r="F37" s="79"/>
      <c r="G37" s="87"/>
      <c r="H37" s="88"/>
      <c r="I37" s="152">
        <f>'Rider Rates'!$B$42</f>
        <v>2.65</v>
      </c>
      <c r="J37" s="152">
        <f t="shared" si="3"/>
        <v>2.65</v>
      </c>
      <c r="K37" s="81"/>
      <c r="L37" s="82"/>
      <c r="M37" s="82"/>
      <c r="N37" s="82">
        <f>I37</f>
        <v>2.65</v>
      </c>
      <c r="O37" s="197">
        <f t="shared" si="4"/>
        <v>2.65</v>
      </c>
      <c r="P37" s="262">
        <f>'Rider Rates'!$O$42</f>
        <v>46203</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ht="13" x14ac:dyDescent="0.3">
      <c r="A38" s="271" t="s">
        <v>133</v>
      </c>
      <c r="B38" s="61"/>
      <c r="C38" s="61"/>
      <c r="D38" s="151">
        <f>$N$24</f>
        <v>13.5</v>
      </c>
      <c r="E38" s="78" t="s">
        <v>115</v>
      </c>
      <c r="F38" s="79" t="s">
        <v>8</v>
      </c>
      <c r="G38" s="87"/>
      <c r="H38" s="88"/>
      <c r="I38" s="93">
        <f>'Rider Rates'!$F$43</f>
        <v>4.08549E-2</v>
      </c>
      <c r="J38" s="186">
        <f t="shared" si="3"/>
        <v>4.08549E-2</v>
      </c>
      <c r="K38" s="81"/>
      <c r="L38" s="82"/>
      <c r="M38" s="82"/>
      <c r="N38" s="82">
        <f>ROUND($N$24*I38,2)</f>
        <v>0.55000000000000004</v>
      </c>
      <c r="O38" s="82">
        <f t="shared" si="4"/>
        <v>0.55000000000000004</v>
      </c>
      <c r="P38" s="262">
        <f>'Rider Rates'!$O$43</f>
        <v>46203</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ht="13" x14ac:dyDescent="0.3">
      <c r="A39" s="271" t="s">
        <v>78</v>
      </c>
      <c r="B39" s="61"/>
      <c r="C39" s="61"/>
      <c r="D39" s="151">
        <f>$N$24</f>
        <v>13.5</v>
      </c>
      <c r="E39" s="78" t="s">
        <v>115</v>
      </c>
      <c r="F39" s="79" t="s">
        <v>8</v>
      </c>
      <c r="G39" s="86"/>
      <c r="H39" s="5"/>
      <c r="I39" s="93">
        <f>'Rider Rates'!$F$44</f>
        <v>1.8019E-2</v>
      </c>
      <c r="J39" s="93">
        <f t="shared" si="3"/>
        <v>1.8019E-2</v>
      </c>
      <c r="K39" s="81"/>
      <c r="L39" s="82"/>
      <c r="M39" s="82"/>
      <c r="N39" s="82">
        <f>ROUND($N$24*I39,2)</f>
        <v>0.24</v>
      </c>
      <c r="O39" s="82">
        <f t="shared" si="4"/>
        <v>0.24</v>
      </c>
      <c r="P39" s="262">
        <f>'Rider Rates'!$O$44</f>
        <v>46122</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ht="13" x14ac:dyDescent="0.3">
      <c r="A40" s="271" t="s">
        <v>79</v>
      </c>
      <c r="B40" s="61"/>
      <c r="C40" s="61"/>
      <c r="D40" s="151">
        <f>$N$24</f>
        <v>13.5</v>
      </c>
      <c r="E40" s="78" t="s">
        <v>115</v>
      </c>
      <c r="F40" s="79" t="s">
        <v>8</v>
      </c>
      <c r="G40" s="87"/>
      <c r="H40" s="88"/>
      <c r="I40" s="93">
        <f>'Rider Rates'!$F$45</f>
        <v>5.8023605956771022E-2</v>
      </c>
      <c r="J40" s="93">
        <f t="shared" si="3"/>
        <v>5.8023605956771022E-2</v>
      </c>
      <c r="K40" s="81"/>
      <c r="L40" s="82"/>
      <c r="M40" s="82"/>
      <c r="N40" s="82">
        <f>ROUND($N$24*I40,2)</f>
        <v>0.78</v>
      </c>
      <c r="O40" s="82">
        <f t="shared" si="4"/>
        <v>0.78</v>
      </c>
      <c r="P40" s="262">
        <f>'Rider Rates'!$O$45</f>
        <v>46122</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ht="13" x14ac:dyDescent="0.3">
      <c r="A41" s="272" t="s">
        <v>173</v>
      </c>
      <c r="B41" s="61"/>
      <c r="C41" s="61"/>
      <c r="D41" s="151">
        <f>$N$24</f>
        <v>13.5</v>
      </c>
      <c r="E41" s="78" t="s">
        <v>115</v>
      </c>
      <c r="F41" s="79" t="s">
        <v>8</v>
      </c>
      <c r="G41" s="80"/>
      <c r="H41" s="80"/>
      <c r="I41" s="93">
        <f>'Rider Rates'!$F$46</f>
        <v>0</v>
      </c>
      <c r="J41" s="93">
        <f t="shared" si="3"/>
        <v>0</v>
      </c>
      <c r="K41" s="81"/>
      <c r="L41" s="82"/>
      <c r="M41" s="82"/>
      <c r="N41" s="82">
        <f>ROUND($N$24*I41,2)</f>
        <v>0</v>
      </c>
      <c r="O41" s="82">
        <f t="shared" si="4"/>
        <v>0</v>
      </c>
      <c r="P41" s="262">
        <f>'Rider Rates'!$O$46</f>
        <v>44713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5">
      <c r="A42" s="269" t="s">
        <v>160</v>
      </c>
      <c r="B42" s="61"/>
      <c r="C42" s="61"/>
      <c r="D42" s="77"/>
      <c r="E42" s="78" t="s">
        <v>109</v>
      </c>
      <c r="F42" s="79"/>
      <c r="G42" s="80"/>
      <c r="H42" s="80"/>
      <c r="I42" s="152">
        <f>'Rider Rates'!$B$47</f>
        <v>0</v>
      </c>
      <c r="J42" s="152">
        <f t="shared" si="3"/>
        <v>0</v>
      </c>
      <c r="K42" s="81"/>
      <c r="L42" s="82"/>
      <c r="M42" s="82"/>
      <c r="N42" s="82">
        <f>I42</f>
        <v>0</v>
      </c>
      <c r="O42" s="82">
        <f t="shared" si="4"/>
        <v>0</v>
      </c>
      <c r="P42" s="262">
        <f>'Rider Rates'!$O$47</f>
        <v>45883</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5">
      <c r="A43" s="269" t="s">
        <v>170</v>
      </c>
      <c r="B43" s="61"/>
      <c r="C43" s="61"/>
      <c r="D43" s="77"/>
      <c r="E43" s="78" t="s">
        <v>109</v>
      </c>
      <c r="F43" s="79" t="s">
        <v>8</v>
      </c>
      <c r="G43" s="203"/>
      <c r="H43" s="203"/>
      <c r="I43" s="152">
        <f>'Rider Rates'!$B$48</f>
        <v>0</v>
      </c>
      <c r="J43" s="152">
        <f t="shared" si="3"/>
        <v>0</v>
      </c>
      <c r="K43" s="81"/>
      <c r="L43" s="162"/>
      <c r="M43" s="162"/>
      <c r="N43" s="162">
        <f>I43</f>
        <v>0</v>
      </c>
      <c r="O43" s="162">
        <f t="shared" si="4"/>
        <v>0</v>
      </c>
      <c r="P43" s="262">
        <f>'Rider Rates'!$O$48</f>
        <v>45883</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5">
      <c r="A44" s="269" t="s">
        <v>176</v>
      </c>
      <c r="B44" s="61"/>
      <c r="C44" s="61"/>
      <c r="D44" s="77">
        <f>C18</f>
        <v>0</v>
      </c>
      <c r="E44" s="78" t="s">
        <v>41</v>
      </c>
      <c r="F44" s="196" t="s">
        <v>8</v>
      </c>
      <c r="G44" s="80"/>
      <c r="H44" s="80"/>
      <c r="I44" s="80">
        <f>'Rider Rates'!$H$49</f>
        <v>0</v>
      </c>
      <c r="J44" s="80">
        <f t="shared" si="3"/>
        <v>0</v>
      </c>
      <c r="K44" s="81" t="s">
        <v>42</v>
      </c>
      <c r="L44" s="82"/>
      <c r="M44" s="82"/>
      <c r="N44" s="82">
        <f>ROUND(44*I44,2)</f>
        <v>0</v>
      </c>
      <c r="O44" s="82">
        <f t="shared" si="4"/>
        <v>0</v>
      </c>
      <c r="P44" s="262">
        <f>'Rider Rates'!$O$49</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5">
      <c r="A45" s="269" t="s">
        <v>175</v>
      </c>
      <c r="B45" s="61"/>
      <c r="C45" s="61"/>
      <c r="D45" s="77"/>
      <c r="E45" s="78" t="s">
        <v>109</v>
      </c>
      <c r="F45" s="79" t="s">
        <v>8</v>
      </c>
      <c r="G45" s="203"/>
      <c r="H45" s="203"/>
      <c r="I45" s="80">
        <f>'Rider Rates'!$B$50</f>
        <v>0</v>
      </c>
      <c r="J45" s="80">
        <f t="shared" si="3"/>
        <v>0</v>
      </c>
      <c r="K45" s="81"/>
      <c r="L45" s="162"/>
      <c r="M45" s="162"/>
      <c r="N45" s="162">
        <f>I45</f>
        <v>0</v>
      </c>
      <c r="O45" s="162">
        <f t="shared" si="4"/>
        <v>0</v>
      </c>
      <c r="P45" s="262">
        <f>'Rider Rates'!$O$50</f>
        <v>45444</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5">
      <c r="A46" s="272" t="s">
        <v>174</v>
      </c>
      <c r="B46" s="61"/>
      <c r="C46" s="61"/>
      <c r="D46" s="77">
        <f>IF($D$16&lt;0,0,$D$16)</f>
        <v>0</v>
      </c>
      <c r="E46" s="78" t="s">
        <v>41</v>
      </c>
      <c r="F46" s="79" t="s">
        <v>8</v>
      </c>
      <c r="G46" s="80"/>
      <c r="H46" s="80"/>
      <c r="I46" s="80">
        <f>'Rider Rates'!$H$51</f>
        <v>0</v>
      </c>
      <c r="J46" s="80">
        <f>SUM(G46:I46)</f>
        <v>0</v>
      </c>
      <c r="K46" s="81" t="s">
        <v>42</v>
      </c>
      <c r="L46" s="82"/>
      <c r="M46" s="82"/>
      <c r="N46" s="82">
        <f>ROUND(I46*D46,2)</f>
        <v>0</v>
      </c>
      <c r="O46" s="162">
        <f t="shared" si="4"/>
        <v>0</v>
      </c>
      <c r="P46" s="262">
        <f>'Rider Rates'!$O$51</f>
        <v>45444</v>
      </c>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5">
      <c r="A47" s="271" t="s">
        <v>91</v>
      </c>
      <c r="B47" s="61"/>
      <c r="C47" s="61"/>
      <c r="D47" s="77">
        <f>IF('Customer Info'!C33=TRUE,0,IF($D$16&lt;0,0,$D$16))</f>
        <v>0</v>
      </c>
      <c r="E47" s="78" t="s">
        <v>41</v>
      </c>
      <c r="F47" s="79" t="s">
        <v>8</v>
      </c>
      <c r="G47" s="80"/>
      <c r="H47" s="80"/>
      <c r="I47" s="80">
        <f>'Rider Rates'!$H$55</f>
        <v>0</v>
      </c>
      <c r="J47" s="80">
        <f>SUM(G47:I47)</f>
        <v>0</v>
      </c>
      <c r="K47" s="81" t="s">
        <v>42</v>
      </c>
      <c r="L47" s="82"/>
      <c r="M47" s="82"/>
      <c r="N47" s="82">
        <f>ROUND(D47*I47,2)</f>
        <v>0</v>
      </c>
      <c r="O47" s="197">
        <f>SUM(L47:N47)</f>
        <v>0</v>
      </c>
      <c r="P47" s="262">
        <f>'Rider Rates'!$O$55</f>
        <v>45444</v>
      </c>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5">
      <c r="A48" s="269" t="s">
        <v>177</v>
      </c>
      <c r="B48" s="61"/>
      <c r="C48" s="61"/>
      <c r="D48" s="77"/>
      <c r="E48" s="78"/>
      <c r="F48" s="79"/>
      <c r="G48" s="203"/>
      <c r="H48" s="203"/>
      <c r="I48" s="80"/>
      <c r="J48" s="80"/>
      <c r="K48" s="81"/>
      <c r="L48" s="162"/>
      <c r="M48" s="162"/>
      <c r="N48" s="162"/>
      <c r="O48" s="162"/>
      <c r="P48" s="262"/>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5">
      <c r="A49" s="269"/>
      <c r="B49" s="61"/>
      <c r="C49" s="61"/>
      <c r="D49" s="77"/>
      <c r="E49" s="78"/>
      <c r="F49" s="79"/>
      <c r="G49" s="78"/>
      <c r="H49" s="78"/>
      <c r="I49" s="78"/>
      <c r="J49" s="78"/>
      <c r="K49" s="78"/>
      <c r="L49" s="78"/>
      <c r="M49" s="78"/>
      <c r="N49" s="78"/>
      <c r="O49" s="78"/>
      <c r="P49" s="262"/>
      <c r="Q49" s="79"/>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ht="13" x14ac:dyDescent="0.3">
      <c r="A50" s="278" t="s">
        <v>293</v>
      </c>
      <c r="B50" s="61"/>
      <c r="C50" s="61"/>
      <c r="D50" s="77"/>
      <c r="E50" s="78"/>
      <c r="F50" s="79"/>
      <c r="G50" s="78"/>
      <c r="H50" s="78"/>
      <c r="I50" s="78"/>
      <c r="J50" s="78"/>
      <c r="K50" s="78"/>
      <c r="L50" s="78"/>
      <c r="M50" s="78"/>
      <c r="N50" s="78"/>
      <c r="O50" s="78"/>
      <c r="P50" s="262"/>
      <c r="Q50" s="79"/>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5">
      <c r="A51" s="272" t="s">
        <v>155</v>
      </c>
      <c r="B51" s="61"/>
      <c r="C51" s="61"/>
      <c r="D51" s="77">
        <f>IF($D$16&lt;0,0,$D$16)</f>
        <v>0</v>
      </c>
      <c r="E51" s="78" t="s">
        <v>41</v>
      </c>
      <c r="F51" s="79" t="s">
        <v>8</v>
      </c>
      <c r="G51" s="80"/>
      <c r="H51" s="80">
        <f>'Rider Rates'!$B$64</f>
        <v>4.34364E-2</v>
      </c>
      <c r="I51" s="80"/>
      <c r="J51" s="80">
        <f t="shared" ref="J51" si="5">SUM(G51:I51)</f>
        <v>4.34364E-2</v>
      </c>
      <c r="K51" s="81" t="s">
        <v>42</v>
      </c>
      <c r="L51" s="82"/>
      <c r="M51" s="82">
        <f>ROUND(D51*H51,2)</f>
        <v>0</v>
      </c>
      <c r="N51" s="160"/>
      <c r="O51" s="82">
        <f t="shared" ref="O51:O58" si="6">SUM(L51:N51)</f>
        <v>0</v>
      </c>
      <c r="P51" s="262">
        <f>'Rider Rates'!$L$64</f>
        <v>46112</v>
      </c>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5">
      <c r="A52" s="272"/>
      <c r="B52" s="61"/>
      <c r="C52" s="61"/>
      <c r="D52" s="77"/>
      <c r="E52" s="78"/>
      <c r="F52" s="79"/>
      <c r="G52" s="79"/>
      <c r="H52" s="79"/>
      <c r="I52" s="79"/>
      <c r="J52" s="79"/>
      <c r="K52" s="79"/>
      <c r="L52" s="79"/>
      <c r="M52" s="79"/>
      <c r="N52" s="79"/>
      <c r="O52" s="79"/>
      <c r="P52" s="262"/>
      <c r="Q52" s="79"/>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ht="13" x14ac:dyDescent="0.3">
      <c r="A53" s="278" t="s">
        <v>294</v>
      </c>
      <c r="B53" s="61"/>
      <c r="C53" s="61"/>
      <c r="D53" s="77"/>
      <c r="E53" s="78"/>
      <c r="F53" s="79"/>
      <c r="G53" s="79"/>
      <c r="H53" s="79"/>
      <c r="I53" s="79"/>
      <c r="J53" s="79"/>
      <c r="K53" s="79"/>
      <c r="L53" s="79"/>
      <c r="M53" s="79"/>
      <c r="N53" s="79"/>
      <c r="O53" s="79"/>
      <c r="P53" s="262"/>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5">
      <c r="A54" s="272" t="s">
        <v>153</v>
      </c>
      <c r="B54" s="61"/>
      <c r="C54" s="61"/>
      <c r="D54" s="77">
        <f>'Customer Info'!$B$21+'Customer Info'!$B$22</f>
        <v>0</v>
      </c>
      <c r="E54" s="78" t="s">
        <v>41</v>
      </c>
      <c r="F54" s="79" t="s">
        <v>8</v>
      </c>
      <c r="G54" s="356">
        <f>'Rider Rates'!$B$70</f>
        <v>7.5079999999999994E-2</v>
      </c>
      <c r="H54" s="80"/>
      <c r="I54" s="80"/>
      <c r="J54" s="185">
        <f>SUM(G54:H54)</f>
        <v>7.5079999999999994E-2</v>
      </c>
      <c r="K54" s="81" t="s">
        <v>42</v>
      </c>
      <c r="L54" s="82">
        <f>ROUND(D54*G54,2)</f>
        <v>0</v>
      </c>
      <c r="M54" s="82"/>
      <c r="N54" s="82"/>
      <c r="O54" s="82">
        <f t="shared" si="6"/>
        <v>0</v>
      </c>
      <c r="P54" s="262">
        <f>'Rider Rates'!$G$70</f>
        <v>46174</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5">
      <c r="A55" s="272" t="s">
        <v>137</v>
      </c>
      <c r="B55" s="61"/>
      <c r="C55" s="61"/>
      <c r="D55" s="77">
        <f>D17</f>
        <v>0</v>
      </c>
      <c r="E55" s="78" t="s">
        <v>41</v>
      </c>
      <c r="F55" s="79" t="s">
        <v>8</v>
      </c>
      <c r="G55" s="80">
        <f>'Rider Rates'!$K$75</f>
        <v>0.2221581</v>
      </c>
      <c r="H55" s="80"/>
      <c r="I55" s="80"/>
      <c r="J55" s="185">
        <f>SUM(G55:H55)</f>
        <v>0.2221581</v>
      </c>
      <c r="K55" s="81" t="s">
        <v>42</v>
      </c>
      <c r="L55" s="187">
        <f>ROUND($D$55*$G$55,2)</f>
        <v>0</v>
      </c>
      <c r="M55" s="82"/>
      <c r="N55" s="82"/>
      <c r="O55" s="82">
        <f t="shared" si="6"/>
        <v>0</v>
      </c>
      <c r="P55" s="262">
        <f>'Rider Rates'!$R$75</f>
        <v>46174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5">
      <c r="A56" s="272" t="s">
        <v>164</v>
      </c>
      <c r="B56" s="61"/>
      <c r="C56" s="61"/>
      <c r="D56" s="77">
        <f>D18</f>
        <v>0</v>
      </c>
      <c r="E56" s="78" t="s">
        <v>41</v>
      </c>
      <c r="F56" s="79" t="s">
        <v>8</v>
      </c>
      <c r="G56" s="80">
        <f>'Rider Rates'!$K$76</f>
        <v>0</v>
      </c>
      <c r="H56" s="80"/>
      <c r="I56" s="80"/>
      <c r="J56" s="185">
        <f>SUM(G56:H56)</f>
        <v>0</v>
      </c>
      <c r="K56" s="81"/>
      <c r="L56" s="187">
        <f>D56*G56</f>
        <v>0</v>
      </c>
      <c r="M56" s="82"/>
      <c r="N56" s="82"/>
      <c r="O56" s="82">
        <f t="shared" si="6"/>
        <v>0</v>
      </c>
      <c r="P56" s="262">
        <f>'Rider Rates'!$R$76</f>
        <v>46174</v>
      </c>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5">
      <c r="A57" s="272" t="s">
        <v>158</v>
      </c>
      <c r="B57" s="61"/>
      <c r="C57" s="61"/>
      <c r="D57" s="77">
        <f>'Customer Info'!$B$21+'Customer Info'!$B$22</f>
        <v>0</v>
      </c>
      <c r="E57" s="78" t="s">
        <v>41</v>
      </c>
      <c r="F57" s="79" t="s">
        <v>8</v>
      </c>
      <c r="G57" s="80">
        <f>'Rider Rates'!$B$79</f>
        <v>4.1209999999999997E-3</v>
      </c>
      <c r="H57" s="80"/>
      <c r="I57" s="80"/>
      <c r="J57" s="185">
        <f>SUM(G57:H57)</f>
        <v>4.1209999999999997E-3</v>
      </c>
      <c r="K57" s="81" t="s">
        <v>42</v>
      </c>
      <c r="L57" s="82">
        <f>ROUND(D57*G57,2)</f>
        <v>0</v>
      </c>
      <c r="M57" s="82"/>
      <c r="N57" s="82"/>
      <c r="O57" s="82">
        <f t="shared" si="6"/>
        <v>0</v>
      </c>
      <c r="P57" s="262">
        <f>'Rider Rates'!$C$79</f>
        <v>46203</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5">
      <c r="A58" s="271" t="s">
        <v>134</v>
      </c>
      <c r="B58" s="61"/>
      <c r="C58" s="61"/>
      <c r="D58" s="77">
        <f>'Customer Info'!$B$21+'Customer Info'!$B$22</f>
        <v>0</v>
      </c>
      <c r="E58" s="78" t="s">
        <v>41</v>
      </c>
      <c r="F58" s="79" t="s">
        <v>8</v>
      </c>
      <c r="G58" s="356">
        <f>'Rider Rates'!$B$82</f>
        <v>3.8972999999999998E-3</v>
      </c>
      <c r="H58" s="80"/>
      <c r="I58" s="80"/>
      <c r="J58" s="185">
        <f>SUM(G58:H58)</f>
        <v>3.8972999999999998E-3</v>
      </c>
      <c r="K58" s="81" t="s">
        <v>42</v>
      </c>
      <c r="L58" s="82">
        <f>ROUND(D58*G58,2)</f>
        <v>0</v>
      </c>
      <c r="M58" s="82"/>
      <c r="N58" s="82"/>
      <c r="O58" s="82">
        <f t="shared" si="6"/>
        <v>0</v>
      </c>
      <c r="P58" s="262">
        <f>'Rider Rates'!$E$82</f>
        <v>45444</v>
      </c>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5">
      <c r="A59" s="271"/>
      <c r="B59" s="61"/>
      <c r="C59" s="61"/>
      <c r="D59" s="77"/>
      <c r="E59" s="78"/>
      <c r="F59" s="79"/>
      <c r="G59" s="371"/>
      <c r="H59" s="367"/>
      <c r="I59" s="367"/>
      <c r="J59" s="368"/>
      <c r="K59" s="81"/>
      <c r="L59" s="369"/>
      <c r="M59" s="369"/>
      <c r="N59" s="369"/>
      <c r="O59" s="369"/>
      <c r="P59" s="262"/>
      <c r="Q59" s="79"/>
      <c r="R59" s="83"/>
      <c r="S59" s="81"/>
      <c r="T59" s="84"/>
      <c r="U59" s="61"/>
      <c r="V59" s="85"/>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ht="13" x14ac:dyDescent="0.3">
      <c r="A60" s="273" t="s">
        <v>70</v>
      </c>
      <c r="B60" s="112"/>
      <c r="C60" s="112"/>
      <c r="D60" s="137"/>
      <c r="E60" s="138"/>
      <c r="F60" s="139"/>
      <c r="G60" s="139"/>
      <c r="H60" s="139"/>
      <c r="I60" s="139"/>
      <c r="J60" s="139"/>
      <c r="K60" s="140"/>
      <c r="L60" s="128">
        <f>SUM(L29:L58)</f>
        <v>0</v>
      </c>
      <c r="M60" s="128">
        <f>SUM(M29:M58)</f>
        <v>0</v>
      </c>
      <c r="N60" s="128">
        <f>SUM(N29:N58)</f>
        <v>4.41</v>
      </c>
      <c r="O60" s="128">
        <f>SUM(O29:O58)</f>
        <v>4.41</v>
      </c>
      <c r="P60" s="274"/>
      <c r="Q60" s="79"/>
      <c r="R60" s="125"/>
      <c r="S60" s="125"/>
      <c r="T60" s="145"/>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5">
      <c r="A61" s="269"/>
      <c r="B61" s="61"/>
      <c r="C61" s="61"/>
      <c r="D61" s="77"/>
      <c r="E61" s="78"/>
      <c r="F61" s="79"/>
      <c r="G61" s="79"/>
      <c r="H61" s="79"/>
      <c r="I61" s="79"/>
      <c r="J61" s="83"/>
      <c r="K61" s="81"/>
      <c r="L61" s="79"/>
      <c r="M61" s="79"/>
      <c r="N61" s="79"/>
      <c r="O61" s="79"/>
      <c r="P61" s="275"/>
      <c r="Q61" s="79"/>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ht="13" x14ac:dyDescent="0.3">
      <c r="A62" s="296" t="s">
        <v>89</v>
      </c>
      <c r="B62" s="129"/>
      <c r="C62" s="129"/>
      <c r="D62" s="129"/>
      <c r="E62" s="129"/>
      <c r="F62" s="129"/>
      <c r="G62" s="129"/>
      <c r="H62" s="129"/>
      <c r="I62" s="129"/>
      <c r="J62" s="129"/>
      <c r="K62" s="129"/>
      <c r="L62" s="142">
        <f>L24+L60</f>
        <v>0</v>
      </c>
      <c r="M62" s="142">
        <f>M24+M60</f>
        <v>0</v>
      </c>
      <c r="N62" s="142">
        <f>N24+N60</f>
        <v>17.91</v>
      </c>
      <c r="O62" s="143">
        <f>O24+O60</f>
        <v>17.91</v>
      </c>
      <c r="P62" s="276"/>
      <c r="Q62" s="79"/>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ht="13" x14ac:dyDescent="0.3">
      <c r="A63" s="269"/>
      <c r="B63" s="61"/>
      <c r="C63" s="61"/>
      <c r="D63" s="61"/>
      <c r="E63" s="61"/>
      <c r="F63" s="61"/>
      <c r="G63" s="61"/>
      <c r="H63" s="61"/>
      <c r="I63" s="61"/>
      <c r="J63" s="61"/>
      <c r="K63" s="61"/>
      <c r="L63" s="61"/>
      <c r="M63" s="61"/>
      <c r="N63" s="61"/>
      <c r="O63" s="61"/>
      <c r="P63" s="277"/>
      <c r="Q63" s="125"/>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ht="13" x14ac:dyDescent="0.3">
      <c r="A64" s="269"/>
      <c r="B64" s="61"/>
      <c r="C64" s="61"/>
      <c r="D64" s="61"/>
      <c r="E64" s="61"/>
      <c r="F64" s="61"/>
      <c r="G64" s="61"/>
      <c r="H64" s="61"/>
      <c r="I64" s="61"/>
      <c r="J64" s="61"/>
      <c r="K64" s="61"/>
      <c r="L64" s="61"/>
      <c r="M64" s="61"/>
      <c r="N64" s="61"/>
      <c r="O64" s="61"/>
      <c r="P64" s="277"/>
      <c r="Q64" s="125"/>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ht="13" x14ac:dyDescent="0.3">
      <c r="A65" s="278" t="s">
        <v>88</v>
      </c>
      <c r="B65" s="61"/>
      <c r="C65" s="61"/>
      <c r="D65" s="61"/>
      <c r="E65" s="61"/>
      <c r="F65" s="61"/>
      <c r="G65" s="61"/>
      <c r="H65" s="61"/>
      <c r="I65" s="61"/>
      <c r="J65" s="61"/>
      <c r="K65" s="61"/>
      <c r="L65" s="61"/>
      <c r="M65" s="61"/>
      <c r="N65" s="61"/>
      <c r="O65" s="84">
        <f>IF(D16&lt;0,MIN(O22,O62),O22)</f>
        <v>13.5</v>
      </c>
      <c r="P65" s="277"/>
      <c r="Q65" s="125"/>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ht="13" x14ac:dyDescent="0.3">
      <c r="A66" s="278" t="s">
        <v>15</v>
      </c>
      <c r="B66" s="125"/>
      <c r="C66" s="125"/>
      <c r="D66" s="125"/>
      <c r="E66" s="125"/>
      <c r="F66" s="125"/>
      <c r="G66" s="125"/>
      <c r="H66" s="125"/>
      <c r="I66" s="61"/>
      <c r="J66" s="61"/>
      <c r="K66" s="61"/>
      <c r="L66" s="61"/>
      <c r="M66" s="61"/>
      <c r="N66" s="61"/>
      <c r="O66" s="61"/>
      <c r="P66" s="277"/>
      <c r="Q66" s="61"/>
      <c r="R66" s="83"/>
      <c r="S66" s="81"/>
      <c r="T66" s="84"/>
      <c r="U66" s="61"/>
      <c r="V66" s="85"/>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row>
    <row r="67" spans="1:236" ht="13" x14ac:dyDescent="0.3">
      <c r="A67" s="267" t="s">
        <v>110</v>
      </c>
      <c r="B67" s="61"/>
      <c r="C67" s="61"/>
      <c r="D67" s="61"/>
      <c r="E67" s="61"/>
      <c r="F67" s="61"/>
      <c r="G67" s="61"/>
      <c r="H67" s="61"/>
      <c r="I67" s="61"/>
      <c r="J67" s="61"/>
      <c r="K67" s="61"/>
      <c r="L67" s="61"/>
      <c r="M67" s="61"/>
      <c r="N67" s="61"/>
      <c r="O67" s="146">
        <f>IF($D$16&lt;0,O62,IF(O62&gt;O65,O62,O65))</f>
        <v>17.91</v>
      </c>
      <c r="P67" s="270"/>
      <c r="Q67" s="61"/>
      <c r="R67" s="83"/>
      <c r="S67" s="81"/>
      <c r="T67" s="84"/>
      <c r="U67" s="61"/>
      <c r="V67" s="85"/>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row>
    <row r="68" spans="1:236" ht="13" x14ac:dyDescent="0.3">
      <c r="A68" s="267"/>
      <c r="B68" s="61"/>
      <c r="C68" s="61"/>
      <c r="D68" s="61"/>
      <c r="E68" s="61"/>
      <c r="F68" s="61"/>
      <c r="G68" s="61"/>
      <c r="H68" s="61"/>
      <c r="I68" s="61"/>
      <c r="J68" s="61"/>
      <c r="K68" s="61"/>
      <c r="L68" s="61"/>
      <c r="M68" s="61"/>
      <c r="N68" s="61"/>
      <c r="O68" s="279"/>
      <c r="P68" s="270"/>
      <c r="Q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row>
    <row r="69" spans="1:236" ht="13" x14ac:dyDescent="0.3">
      <c r="A69" s="267"/>
      <c r="B69" s="125"/>
      <c r="C69" s="125"/>
      <c r="D69" s="125"/>
      <c r="E69" s="125"/>
      <c r="F69" s="125"/>
      <c r="G69" s="125"/>
      <c r="H69" s="125"/>
      <c r="I69" s="125" t="s">
        <v>114</v>
      </c>
      <c r="J69" s="125"/>
      <c r="K69" s="125"/>
      <c r="L69" s="147"/>
      <c r="M69" s="147"/>
      <c r="N69" s="147"/>
      <c r="O69" s="147">
        <f>ROUND(IF($D$16&lt;1,0,O62/($D$16*100)*10000),2)</f>
        <v>0</v>
      </c>
      <c r="P69" s="280" t="s">
        <v>83</v>
      </c>
      <c r="Q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c r="BT69" s="61"/>
      <c r="BU69" s="61"/>
      <c r="BV69" s="61"/>
      <c r="BW69" s="61"/>
      <c r="BX69" s="61"/>
      <c r="BY69" s="61"/>
      <c r="BZ69" s="61"/>
      <c r="CA69" s="61"/>
      <c r="CB69" s="61"/>
      <c r="CC69" s="61"/>
      <c r="CD69" s="61"/>
      <c r="CE69" s="61"/>
      <c r="CF69" s="61"/>
      <c r="CG69" s="61"/>
      <c r="CH69" s="61"/>
      <c r="CI69" s="61"/>
      <c r="CJ69" s="61"/>
      <c r="CK69" s="61"/>
      <c r="CL69" s="61"/>
      <c r="CM69" s="61"/>
      <c r="CN69" s="61"/>
      <c r="CO69" s="61"/>
      <c r="CP69" s="61"/>
      <c r="CQ69" s="61"/>
      <c r="CR69" s="61"/>
      <c r="CS69" s="61"/>
      <c r="CT69" s="61"/>
      <c r="CU69" s="61"/>
      <c r="CV69" s="61"/>
      <c r="CW69" s="61"/>
      <c r="CX69" s="61"/>
      <c r="CY69" s="61"/>
      <c r="CZ69" s="61"/>
      <c r="DA69" s="61"/>
      <c r="DB69" s="61"/>
      <c r="DC69" s="61"/>
      <c r="DD69" s="61"/>
      <c r="DE69" s="61"/>
      <c r="DF69" s="61"/>
      <c r="DG69" s="61"/>
      <c r="DH69" s="61"/>
      <c r="DI69" s="61"/>
      <c r="DJ69" s="61"/>
      <c r="DK69" s="61"/>
      <c r="DL69" s="61"/>
      <c r="DM69" s="61"/>
      <c r="DN69" s="61"/>
      <c r="DO69" s="61"/>
      <c r="DP69" s="61"/>
      <c r="DQ69" s="61"/>
      <c r="DR69" s="61"/>
      <c r="DS69" s="61"/>
      <c r="DT69" s="61"/>
      <c r="DU69" s="61"/>
      <c r="DV69" s="61"/>
      <c r="DW69" s="61"/>
      <c r="DX69" s="61"/>
      <c r="DY69" s="61"/>
      <c r="DZ69" s="61"/>
      <c r="EA69" s="61"/>
      <c r="EB69" s="61"/>
      <c r="EC69" s="61"/>
      <c r="ED69" s="61"/>
      <c r="EE69" s="61"/>
      <c r="EF69" s="61"/>
      <c r="EG69" s="61"/>
      <c r="EH69" s="61"/>
      <c r="EI69" s="61"/>
      <c r="EJ69" s="61"/>
      <c r="EK69" s="61"/>
      <c r="EL69" s="61"/>
      <c r="EM69" s="61"/>
      <c r="EN69" s="61"/>
      <c r="EO69" s="61"/>
      <c r="EP69" s="61"/>
      <c r="EQ69" s="61"/>
      <c r="ER69" s="61"/>
      <c r="ES69" s="61"/>
      <c r="ET69" s="61"/>
      <c r="EU69" s="61"/>
      <c r="EV69" s="61"/>
      <c r="EW69" s="61"/>
      <c r="EX69" s="61"/>
      <c r="EY69" s="61"/>
      <c r="EZ69" s="61"/>
      <c r="FA69" s="61"/>
      <c r="FB69" s="61"/>
      <c r="FC69" s="61"/>
      <c r="FD69" s="61"/>
      <c r="FE69" s="61"/>
      <c r="FF69" s="61"/>
      <c r="FG69" s="61"/>
      <c r="FH69" s="61"/>
      <c r="FI69" s="61"/>
      <c r="FJ69" s="61"/>
      <c r="FK69" s="61"/>
      <c r="FL69" s="61"/>
      <c r="FM69" s="61"/>
      <c r="FN69" s="61"/>
      <c r="FO69" s="61"/>
      <c r="FP69" s="61"/>
      <c r="FQ69" s="61"/>
      <c r="FR69" s="61"/>
      <c r="FS69" s="61"/>
      <c r="FT69" s="61"/>
      <c r="FU69" s="61"/>
      <c r="FV69" s="61"/>
      <c r="FW69" s="61"/>
      <c r="FX69" s="61"/>
      <c r="FY69" s="61"/>
      <c r="FZ69" s="61"/>
      <c r="GA69" s="61"/>
      <c r="GB69" s="61"/>
      <c r="GC69" s="61"/>
      <c r="GD69" s="61"/>
      <c r="GE69" s="61"/>
      <c r="GF69" s="61"/>
      <c r="GG69" s="61"/>
      <c r="GH69" s="61"/>
      <c r="GI69" s="61"/>
      <c r="GJ69" s="61"/>
      <c r="GK69" s="61"/>
      <c r="GL69" s="61"/>
      <c r="GM69" s="61"/>
      <c r="GN69" s="61"/>
      <c r="GO69" s="61"/>
      <c r="GP69" s="61"/>
      <c r="GQ69" s="61"/>
      <c r="GR69" s="61"/>
      <c r="GS69" s="61"/>
      <c r="GT69" s="61"/>
      <c r="GU69" s="61"/>
      <c r="GV69" s="61"/>
      <c r="GW69" s="61"/>
      <c r="GX69" s="61"/>
      <c r="GY69" s="61"/>
      <c r="GZ69" s="61"/>
      <c r="HA69" s="61"/>
      <c r="HB69" s="61"/>
      <c r="HC69" s="61"/>
      <c r="HD69" s="61"/>
      <c r="HE69" s="61"/>
      <c r="HF69" s="61"/>
      <c r="HG69" s="61"/>
      <c r="HH69" s="61"/>
      <c r="HI69" s="61"/>
      <c r="HJ69" s="61"/>
      <c r="HK69" s="61"/>
      <c r="HL69" s="61"/>
      <c r="HM69" s="61"/>
      <c r="HN69" s="61"/>
      <c r="HO69" s="61"/>
      <c r="HP69" s="61"/>
      <c r="HQ69" s="61"/>
      <c r="HR69" s="61"/>
      <c r="HS69" s="61"/>
      <c r="HT69" s="61"/>
      <c r="HU69" s="61"/>
      <c r="HV69" s="61"/>
      <c r="HW69" s="61"/>
      <c r="HX69" s="61"/>
      <c r="HY69" s="61"/>
      <c r="HZ69" s="61"/>
      <c r="IA69" s="61"/>
      <c r="IB69" s="61"/>
    </row>
    <row r="70" spans="1:236" ht="13" x14ac:dyDescent="0.3">
      <c r="A70" s="297"/>
      <c r="B70" s="109"/>
      <c r="C70" s="109"/>
      <c r="D70" s="109"/>
      <c r="E70" s="109"/>
      <c r="F70" s="109"/>
      <c r="G70" s="109"/>
      <c r="H70" s="282"/>
      <c r="I70" s="283"/>
      <c r="J70" s="109"/>
      <c r="K70" s="109"/>
      <c r="L70" s="109"/>
      <c r="M70" s="109"/>
      <c r="N70" s="109"/>
      <c r="O70" s="284"/>
      <c r="P70" s="285"/>
      <c r="Q70" s="61"/>
      <c r="AE70" s="362"/>
      <c r="AF70" s="362"/>
      <c r="AG70" s="61"/>
      <c r="AH70" s="61"/>
      <c r="AI70" s="61"/>
      <c r="AJ70" s="61"/>
      <c r="AK70" s="61"/>
      <c r="AL70" s="61"/>
      <c r="AM70" s="61"/>
      <c r="AN70" s="61"/>
      <c r="AO70" s="61"/>
      <c r="AP70" s="61"/>
      <c r="AQ70" s="61"/>
      <c r="AR70" s="61"/>
      <c r="AS70" s="61"/>
      <c r="AT70" s="61"/>
      <c r="HE70" s="61"/>
      <c r="HF70" s="61"/>
      <c r="HG70" s="61"/>
      <c r="HH70" s="61"/>
      <c r="HI70" s="61"/>
      <c r="HJ70" s="61"/>
      <c r="HK70" s="61"/>
      <c r="HL70" s="61"/>
      <c r="HM70" s="61"/>
      <c r="HN70" s="61"/>
    </row>
    <row r="71" spans="1:236" ht="13" x14ac:dyDescent="0.3">
      <c r="A71" s="74"/>
      <c r="D71" s="1"/>
      <c r="E71" s="30"/>
      <c r="F71" s="4"/>
      <c r="Q71" s="31"/>
    </row>
    <row r="72" spans="1:236" ht="13" x14ac:dyDescent="0.3">
      <c r="A72" s="36"/>
      <c r="B72" s="32"/>
      <c r="C72" s="32"/>
      <c r="D72" s="32"/>
      <c r="E72" s="32"/>
      <c r="F72" s="32"/>
    </row>
    <row r="73" spans="1:236" ht="13" x14ac:dyDescent="0.3">
      <c r="B73" s="32"/>
      <c r="C73" s="32"/>
      <c r="D73" s="32"/>
      <c r="E73" s="32"/>
      <c r="F73" s="32"/>
      <c r="P73" s="32"/>
      <c r="Q73" s="32"/>
    </row>
    <row r="74" spans="1:236" ht="13" x14ac:dyDescent="0.3">
      <c r="B74" s="32"/>
      <c r="C74" s="32"/>
      <c r="D74" s="32"/>
      <c r="E74" s="32"/>
      <c r="F74" s="32"/>
      <c r="P74" s="23"/>
      <c r="Q74" s="23"/>
    </row>
    <row r="77" spans="1:236" x14ac:dyDescent="0.25">
      <c r="A77" s="496"/>
    </row>
    <row r="78" spans="1:236" x14ac:dyDescent="0.25">
      <c r="A78" s="496"/>
    </row>
    <row r="79" spans="1:236" x14ac:dyDescent="0.25">
      <c r="A79" s="496"/>
    </row>
    <row r="80" spans="1:236" x14ac:dyDescent="0.25">
      <c r="A80" s="496"/>
    </row>
    <row r="81" spans="1:1" x14ac:dyDescent="0.25">
      <c r="A81" s="496"/>
    </row>
    <row r="82" spans="1:1" x14ac:dyDescent="0.25">
      <c r="A82" s="496"/>
    </row>
    <row r="83" spans="1:1" x14ac:dyDescent="0.25">
      <c r="A83" s="496"/>
    </row>
    <row r="84" spans="1:1" x14ac:dyDescent="0.25">
      <c r="A84" s="496"/>
    </row>
    <row r="85" spans="1:1" x14ac:dyDescent="0.25">
      <c r="A85" s="496"/>
    </row>
    <row r="86" spans="1:1" x14ac:dyDescent="0.25">
      <c r="A86" s="496"/>
    </row>
    <row r="87" spans="1:1" x14ac:dyDescent="0.25">
      <c r="A87" s="496"/>
    </row>
    <row r="88" spans="1:1" x14ac:dyDescent="0.25">
      <c r="A88" s="496"/>
    </row>
    <row r="89" spans="1:1" x14ac:dyDescent="0.25">
      <c r="A89" s="496"/>
    </row>
    <row r="90" spans="1:1" x14ac:dyDescent="0.25">
      <c r="A90" s="496"/>
    </row>
    <row r="91" spans="1:1" x14ac:dyDescent="0.25">
      <c r="A91" s="496"/>
    </row>
  </sheetData>
  <sheetProtection algorithmName="SHA-512" hashValue="o6UU4XoJAQjdDEgou894J0p1BDgiOBsKKpjwo6cxzbztDUi5OTRtXAfxbkRm5PfyflHktHsRfnw3/bQbPe4FqQ==" saltValue="hL3sR4S9a6xuVN8G8SzQPg==" spinCount="100000" sheet="1" objects="1" scenarios="1"/>
  <mergeCells count="9">
    <mergeCell ref="G20:J20"/>
    <mergeCell ref="L20:O20"/>
    <mergeCell ref="A77:A91"/>
    <mergeCell ref="A1:P1"/>
    <mergeCell ref="A2:P2"/>
    <mergeCell ref="A4:P4"/>
    <mergeCell ref="B6:O6"/>
    <mergeCell ref="A7:K7"/>
    <mergeCell ref="A5:P5"/>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4753" r:id="rId4" name="Button 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4754" r:id="rId5" name="Button 2">
              <controlPr defaultSize="0" print="0" autoFill="0" autoPict="0" macro="[0]!Info">
                <anchor moveWithCells="1">
                  <from>
                    <xdr:col>16</xdr:col>
                    <xdr:colOff>393700</xdr:colOff>
                    <xdr:row>84</xdr:row>
                    <xdr:rowOff>38100</xdr:rowOff>
                  </from>
                  <to>
                    <xdr:col>30</xdr:col>
                    <xdr:colOff>165100</xdr:colOff>
                    <xdr:row>85</xdr:row>
                    <xdr:rowOff>88900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B91"/>
  <sheetViews>
    <sheetView showGridLines="0" zoomScale="80" zoomScaleNormal="80" workbookViewId="0">
      <selection sqref="A1:P1"/>
    </sheetView>
  </sheetViews>
  <sheetFormatPr defaultRowHeight="12.5" x14ac:dyDescent="0.25"/>
  <cols>
    <col min="1" max="1" width="39" customWidth="1"/>
    <col min="2" max="2" width="2.54296875" customWidth="1"/>
    <col min="3" max="3" width="24.8164062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1796875" customWidth="1"/>
    <col min="13" max="13" width="17.26953125" bestFit="1" customWidth="1"/>
    <col min="14" max="14" width="17.453125" customWidth="1"/>
    <col min="15" max="15" width="17.26953125" bestFit="1" customWidth="1"/>
    <col min="16" max="16" width="13" customWidth="1"/>
    <col min="17" max="17" width="12.81640625" bestFit="1" customWidth="1"/>
    <col min="18" max="18" width="10.54296875" hidden="1" customWidth="1"/>
    <col min="19" max="19" width="10.26953125" hidden="1" customWidth="1"/>
    <col min="20" max="23" width="10.81640625" hidden="1" customWidth="1"/>
    <col min="24" max="26" width="10.26953125" hidden="1" customWidth="1"/>
    <col min="27" max="27" width="10.54296875" hidden="1" customWidth="1"/>
    <col min="28" max="28" width="10.81640625" hidden="1" customWidth="1"/>
    <col min="29" max="30" width="10" hidden="1" customWidth="1"/>
    <col min="31" max="31" width="9.1796875" customWidth="1"/>
    <col min="32" max="32" width="10.26953125" customWidth="1"/>
    <col min="33" max="33" width="10.81640625" customWidth="1"/>
    <col min="34" max="34" width="10.26953125" customWidth="1"/>
  </cols>
  <sheetData>
    <row r="1" spans="1:59" ht="20" x14ac:dyDescent="0.4">
      <c r="A1" s="499" t="s">
        <v>346</v>
      </c>
      <c r="B1" s="500"/>
      <c r="C1" s="500"/>
      <c r="D1" s="500"/>
      <c r="E1" s="500"/>
      <c r="F1" s="500"/>
      <c r="G1" s="500"/>
      <c r="H1" s="500"/>
      <c r="I1" s="500"/>
      <c r="J1" s="500"/>
      <c r="K1" s="500"/>
      <c r="L1" s="500"/>
      <c r="M1" s="500"/>
      <c r="N1" s="500"/>
      <c r="O1" s="500"/>
      <c r="P1" s="501"/>
      <c r="Q1" s="153"/>
    </row>
    <row r="2" spans="1:59" ht="20" x14ac:dyDescent="0.4">
      <c r="A2" s="514" t="s">
        <v>192</v>
      </c>
      <c r="B2" s="515"/>
      <c r="C2" s="515"/>
      <c r="D2" s="515"/>
      <c r="E2" s="515"/>
      <c r="F2" s="515"/>
      <c r="G2" s="515"/>
      <c r="H2" s="515"/>
      <c r="I2" s="515"/>
      <c r="J2" s="515"/>
      <c r="K2" s="515"/>
      <c r="L2" s="515"/>
      <c r="M2" s="515"/>
      <c r="N2" s="515"/>
      <c r="O2" s="515"/>
      <c r="P2" s="516"/>
      <c r="Q2" s="153"/>
    </row>
    <row r="3" spans="1:59" ht="10.5" customHeight="1" x14ac:dyDescent="0.4">
      <c r="A3" s="433"/>
      <c r="B3" s="434"/>
      <c r="C3" s="434"/>
      <c r="D3" s="434"/>
      <c r="E3" s="434"/>
      <c r="F3" s="434"/>
      <c r="G3" s="434"/>
      <c r="H3" s="434"/>
      <c r="I3" s="434"/>
      <c r="J3" s="434"/>
      <c r="K3" s="434"/>
      <c r="L3" s="434"/>
      <c r="M3" s="434"/>
      <c r="N3" s="434"/>
      <c r="O3" s="434"/>
      <c r="P3" s="435"/>
      <c r="Q3" s="153"/>
    </row>
    <row r="4" spans="1:59" ht="15.5" x14ac:dyDescent="0.35">
      <c r="A4" s="502" t="str">
        <f>'Customer Info'!$B$11</f>
        <v>Breakdown of Charges Based on Entered Information</v>
      </c>
      <c r="B4" s="503"/>
      <c r="C4" s="503"/>
      <c r="D4" s="503"/>
      <c r="E4" s="503"/>
      <c r="F4" s="503"/>
      <c r="G4" s="503"/>
      <c r="H4" s="503"/>
      <c r="I4" s="503"/>
      <c r="J4" s="503"/>
      <c r="K4" s="503"/>
      <c r="L4" s="503"/>
      <c r="M4" s="503"/>
      <c r="N4" s="503"/>
      <c r="O4" s="503"/>
      <c r="P4" s="504"/>
      <c r="Q4" s="155"/>
    </row>
    <row r="5" spans="1:59" ht="15.5" x14ac:dyDescent="0.35">
      <c r="A5" s="512" t="s">
        <v>265</v>
      </c>
      <c r="B5" s="512"/>
      <c r="C5" s="512"/>
      <c r="D5" s="512"/>
      <c r="E5" s="512"/>
      <c r="F5" s="512"/>
      <c r="G5" s="512"/>
      <c r="H5" s="512"/>
      <c r="I5" s="512"/>
      <c r="J5" s="512"/>
      <c r="K5" s="512"/>
      <c r="L5" s="512"/>
      <c r="M5" s="512"/>
      <c r="N5" s="512"/>
      <c r="O5" s="512"/>
      <c r="P5" s="513"/>
      <c r="Q5" s="60"/>
    </row>
    <row r="6" spans="1:59" x14ac:dyDescent="0.25">
      <c r="A6" s="253">
        <f ca="1">TODAY()</f>
        <v>46226</v>
      </c>
      <c r="B6" s="363"/>
      <c r="C6" s="363"/>
      <c r="D6" s="363"/>
      <c r="E6" s="363"/>
      <c r="F6" s="363"/>
      <c r="G6" s="363"/>
      <c r="H6" s="363"/>
      <c r="I6" s="363"/>
      <c r="J6" s="363"/>
      <c r="K6" s="363"/>
      <c r="L6" s="363"/>
      <c r="M6" s="363"/>
      <c r="N6" s="363"/>
      <c r="O6" s="363"/>
      <c r="P6" s="249"/>
    </row>
    <row r="7" spans="1:59" x14ac:dyDescent="0.25">
      <c r="A7" s="497" t="s">
        <v>15</v>
      </c>
      <c r="B7" s="498"/>
      <c r="C7" s="498"/>
      <c r="D7" s="498"/>
      <c r="E7" s="498"/>
      <c r="F7" s="498"/>
      <c r="G7" s="498"/>
      <c r="H7" s="498"/>
      <c r="I7" s="498"/>
      <c r="J7" s="498"/>
      <c r="K7" s="498"/>
      <c r="P7" s="249"/>
    </row>
    <row r="8" spans="1:59" x14ac:dyDescent="0.25">
      <c r="A8" s="254"/>
      <c r="P8" s="249"/>
    </row>
    <row r="9" spans="1:59" ht="15.5" x14ac:dyDescent="0.35">
      <c r="A9" s="255" t="s">
        <v>2</v>
      </c>
      <c r="B9" s="22"/>
      <c r="C9" s="23">
        <f>'Customer Info'!B6</f>
        <v>0</v>
      </c>
      <c r="I9" s="24"/>
      <c r="P9" s="249"/>
    </row>
    <row r="10" spans="1:59" ht="15.5" x14ac:dyDescent="0.35">
      <c r="A10" s="256" t="s">
        <v>26</v>
      </c>
      <c r="B10" s="22"/>
      <c r="C10" s="23">
        <f>'Customer Info'!B7</f>
        <v>0</v>
      </c>
      <c r="P10" s="249"/>
    </row>
    <row r="11" spans="1:59" ht="13" x14ac:dyDescent="0.3">
      <c r="A11" s="255" t="s">
        <v>95</v>
      </c>
      <c r="B11" s="156">
        <f>'Customer Info'!B8</f>
        <v>8</v>
      </c>
      <c r="C11" s="150" t="str">
        <f>LOOKUP($B$11,$S$11:$AD$11,S13:AD13)</f>
        <v>August</v>
      </c>
      <c r="D11" s="101">
        <f>'Customer Info'!C8</f>
        <v>2026</v>
      </c>
      <c r="P11" s="249"/>
      <c r="S11">
        <v>1</v>
      </c>
      <c r="T11">
        <v>2</v>
      </c>
      <c r="U11">
        <v>3</v>
      </c>
      <c r="V11">
        <v>4</v>
      </c>
      <c r="W11">
        <v>5</v>
      </c>
      <c r="X11">
        <v>6</v>
      </c>
      <c r="Y11">
        <v>7</v>
      </c>
      <c r="Z11">
        <v>8</v>
      </c>
      <c r="AA11">
        <v>9</v>
      </c>
      <c r="AB11">
        <v>10</v>
      </c>
      <c r="AC11">
        <v>11</v>
      </c>
      <c r="AD11">
        <v>12</v>
      </c>
    </row>
    <row r="12" spans="1:59" ht="13" x14ac:dyDescent="0.3">
      <c r="A12" s="255" t="s">
        <v>250</v>
      </c>
      <c r="B12" s="156"/>
      <c r="C12" s="150" t="str">
        <f>'Customer Info'!$B$9</f>
        <v>No</v>
      </c>
      <c r="D12" s="101"/>
      <c r="P12" s="249"/>
    </row>
    <row r="13" spans="1:59" ht="13" x14ac:dyDescent="0.3">
      <c r="A13" s="286"/>
      <c r="B13" s="108"/>
      <c r="C13" s="109"/>
      <c r="D13" s="109"/>
      <c r="E13" s="109"/>
      <c r="F13" s="109"/>
      <c r="G13" s="109"/>
      <c r="H13" s="109"/>
      <c r="I13" s="109"/>
      <c r="J13" s="109"/>
      <c r="K13" s="109"/>
      <c r="L13" s="109"/>
      <c r="M13" s="109"/>
      <c r="N13" s="109"/>
      <c r="O13" s="109"/>
      <c r="P13" s="287"/>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59" ht="15.5" x14ac:dyDescent="0.35">
      <c r="A14" s="267" t="s">
        <v>27</v>
      </c>
      <c r="B14" s="113"/>
      <c r="C14" s="114"/>
      <c r="D14" s="61"/>
      <c r="E14" s="61"/>
      <c r="F14" s="61"/>
      <c r="G14" s="61"/>
      <c r="H14" s="61"/>
      <c r="I14" s="61"/>
      <c r="J14" s="61"/>
      <c r="K14" s="61"/>
      <c r="L14" s="61"/>
      <c r="M14" s="61"/>
      <c r="N14" s="61"/>
      <c r="O14" s="61"/>
      <c r="P14" s="277"/>
      <c r="R14" s="61"/>
      <c r="S14" s="193"/>
      <c r="T14" s="193"/>
      <c r="U14" s="193"/>
      <c r="V14" s="193"/>
      <c r="W14" s="193"/>
      <c r="X14" s="193"/>
      <c r="Y14" s="193"/>
      <c r="Z14" s="193"/>
      <c r="AA14" s="193"/>
      <c r="AB14" s="193"/>
      <c r="AC14" s="193"/>
      <c r="AD14" s="193"/>
      <c r="AE14" s="61"/>
    </row>
    <row r="15" spans="1:59" x14ac:dyDescent="0.25">
      <c r="A15" s="288"/>
      <c r="B15" s="61"/>
      <c r="C15" s="289"/>
      <c r="D15" s="116"/>
      <c r="E15" s="61"/>
      <c r="F15" s="61"/>
      <c r="G15" s="61"/>
      <c r="H15" s="61"/>
      <c r="I15" s="61"/>
      <c r="J15" s="61"/>
      <c r="K15" s="61"/>
      <c r="L15" s="61"/>
      <c r="M15" s="61"/>
      <c r="N15" s="61"/>
      <c r="O15" s="61"/>
      <c r="P15" s="277"/>
      <c r="Q15" s="61"/>
      <c r="R15" s="61"/>
      <c r="S15" s="61"/>
      <c r="T15" s="61"/>
      <c r="U15" s="61"/>
      <c r="V15" s="61"/>
      <c r="W15" s="61"/>
      <c r="X15" s="61"/>
      <c r="Y15" s="61"/>
      <c r="Z15" s="61"/>
      <c r="AA15" s="61"/>
      <c r="AB15" s="61"/>
      <c r="AC15" s="61"/>
      <c r="AD15" s="61"/>
      <c r="AE15" s="61"/>
      <c r="AF15" s="61"/>
      <c r="AG15" s="149"/>
      <c r="AH15" s="149"/>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row>
    <row r="16" spans="1:59" x14ac:dyDescent="0.25">
      <c r="A16" s="288" t="s">
        <v>51</v>
      </c>
      <c r="B16" s="61"/>
      <c r="D16" s="289">
        <f>IF('Customer Info'!B21+'Customer Info'!B22-'Customer Info'!B23&lt;0,0,'Customer Info'!B21+'Customer Info'!B22-'Customer Info'!B23)</f>
        <v>0</v>
      </c>
      <c r="E16" s="116" t="s">
        <v>41</v>
      </c>
      <c r="F16" s="61"/>
      <c r="G16" s="61"/>
      <c r="H16" s="61"/>
      <c r="I16" s="61"/>
      <c r="J16" s="61"/>
      <c r="K16" s="61"/>
      <c r="L16" s="61"/>
      <c r="M16" s="61"/>
      <c r="N16" s="61"/>
      <c r="O16" s="61"/>
      <c r="P16" s="277"/>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row>
    <row r="17" spans="1:221" x14ac:dyDescent="0.25">
      <c r="A17" s="288" t="s">
        <v>194</v>
      </c>
      <c r="B17" s="61"/>
      <c r="C17" s="289"/>
      <c r="D17" s="289">
        <f>'Customer Info'!$B$18</f>
        <v>0</v>
      </c>
      <c r="E17" s="163" t="s">
        <v>45</v>
      </c>
      <c r="F17" s="61"/>
      <c r="G17" s="61"/>
      <c r="H17" s="61"/>
      <c r="I17" s="61"/>
      <c r="J17" s="61"/>
      <c r="K17" s="61"/>
      <c r="L17" s="61"/>
      <c r="M17" s="61"/>
      <c r="N17" s="61"/>
      <c r="O17" s="61"/>
      <c r="P17" s="277"/>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row>
    <row r="18" spans="1:221" ht="13" x14ac:dyDescent="0.3">
      <c r="A18" s="291"/>
      <c r="B18" s="117"/>
      <c r="C18" s="118"/>
      <c r="D18" s="117"/>
      <c r="E18" s="117"/>
      <c r="F18" s="119"/>
      <c r="G18" s="107"/>
      <c r="H18" s="117"/>
      <c r="I18" s="120"/>
      <c r="J18" s="109"/>
      <c r="K18" s="61"/>
      <c r="L18" s="61"/>
      <c r="M18" s="61"/>
      <c r="N18" s="61"/>
      <c r="O18" s="61"/>
      <c r="P18" s="277"/>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row>
    <row r="19" spans="1:221" ht="13" x14ac:dyDescent="0.3">
      <c r="A19" s="267" t="s">
        <v>31</v>
      </c>
      <c r="B19" s="61"/>
      <c r="C19" s="61"/>
      <c r="D19" s="61"/>
      <c r="E19" s="61"/>
      <c r="F19" s="61"/>
      <c r="G19" s="508" t="s">
        <v>67</v>
      </c>
      <c r="H19" s="509"/>
      <c r="I19" s="509"/>
      <c r="J19" s="510"/>
      <c r="K19" s="121"/>
      <c r="L19" s="505" t="s">
        <v>68</v>
      </c>
      <c r="M19" s="506"/>
      <c r="N19" s="506"/>
      <c r="O19" s="507"/>
      <c r="P19" s="270"/>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row>
    <row r="20" spans="1:221" ht="13" x14ac:dyDescent="0.3">
      <c r="A20" s="269"/>
      <c r="B20" s="61"/>
      <c r="C20" s="61"/>
      <c r="D20" s="61"/>
      <c r="E20" s="61"/>
      <c r="F20" s="61"/>
      <c r="G20" s="88" t="s">
        <v>64</v>
      </c>
      <c r="H20" s="88" t="s">
        <v>65</v>
      </c>
      <c r="I20" s="88" t="s">
        <v>66</v>
      </c>
      <c r="J20" s="88" t="s">
        <v>34</v>
      </c>
      <c r="K20" s="61"/>
      <c r="L20" s="110" t="s">
        <v>64</v>
      </c>
      <c r="M20" s="110" t="s">
        <v>65</v>
      </c>
      <c r="N20" s="110" t="s">
        <v>66</v>
      </c>
      <c r="O20" s="110" t="s">
        <v>34</v>
      </c>
      <c r="P20" s="292" t="s">
        <v>56</v>
      </c>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row>
    <row r="21" spans="1:221" x14ac:dyDescent="0.25">
      <c r="A21" s="269" t="s">
        <v>32</v>
      </c>
      <c r="B21" s="61"/>
      <c r="C21" s="61"/>
      <c r="D21" s="61"/>
      <c r="E21" s="61"/>
      <c r="F21" s="61"/>
      <c r="G21" s="122"/>
      <c r="H21" s="82"/>
      <c r="I21" s="82">
        <f>'Rider Rates'!$B$8</f>
        <v>13.5</v>
      </c>
      <c r="J21" s="187">
        <f>SUM(G21:I21)</f>
        <v>13.5</v>
      </c>
      <c r="K21" s="61"/>
      <c r="L21" s="82"/>
      <c r="M21" s="82"/>
      <c r="N21" s="82">
        <f>I21</f>
        <v>13.5</v>
      </c>
      <c r="O21" s="197">
        <f>SUM(L21:N21)</f>
        <v>13.5</v>
      </c>
      <c r="P21" s="262">
        <f>'Rider Rates'!$K$8</f>
        <v>46122</v>
      </c>
      <c r="Q21" s="61"/>
      <c r="R21" s="132"/>
      <c r="S21" s="81"/>
      <c r="T21" s="84"/>
      <c r="U21" s="61"/>
      <c r="V21" s="85"/>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row>
    <row r="22" spans="1:221" x14ac:dyDescent="0.25">
      <c r="A22" s="269" t="s">
        <v>149</v>
      </c>
      <c r="B22" s="61"/>
      <c r="C22" s="61"/>
      <c r="D22" s="1">
        <f>MAX($D$16,0)</f>
        <v>0</v>
      </c>
      <c r="E22" s="78" t="s">
        <v>41</v>
      </c>
      <c r="F22" s="79" t="s">
        <v>8</v>
      </c>
      <c r="G22" s="194"/>
      <c r="H22" s="82"/>
      <c r="I22" s="124">
        <f>'Rider Rates'!$C$8</f>
        <v>1.73869E-2</v>
      </c>
      <c r="J22" s="80">
        <f>SUM(G22:I22)</f>
        <v>1.73869E-2</v>
      </c>
      <c r="K22" s="81" t="s">
        <v>87</v>
      </c>
      <c r="L22" s="82"/>
      <c r="M22" s="82"/>
      <c r="N22" s="82">
        <f>ROUND($D22*I22,2)</f>
        <v>0</v>
      </c>
      <c r="O22" s="197">
        <f>SUM(L22:N22)</f>
        <v>0</v>
      </c>
      <c r="P22" s="262">
        <f>'Rider Rates'!$K$8</f>
        <v>46122</v>
      </c>
      <c r="Q22" s="61"/>
      <c r="R22" s="83"/>
      <c r="S22" s="81"/>
      <c r="T22" s="84"/>
      <c r="U22" s="61"/>
      <c r="V22" s="85"/>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row>
    <row r="23" spans="1:221" x14ac:dyDescent="0.25">
      <c r="A23" s="272" t="s">
        <v>193</v>
      </c>
      <c r="B23" s="61"/>
      <c r="C23" s="61"/>
      <c r="D23" s="1">
        <f>D17</f>
        <v>0</v>
      </c>
      <c r="E23" s="78" t="s">
        <v>45</v>
      </c>
      <c r="F23" s="196" t="s">
        <v>8</v>
      </c>
      <c r="G23" s="194"/>
      <c r="H23" s="82"/>
      <c r="I23" s="82">
        <f>'Rider Rates'!$G$8</f>
        <v>2.82</v>
      </c>
      <c r="J23" s="187">
        <f>SUM(G23:I23)</f>
        <v>2.82</v>
      </c>
      <c r="K23" s="81" t="s">
        <v>44</v>
      </c>
      <c r="L23" s="82"/>
      <c r="M23" s="82"/>
      <c r="N23" s="82">
        <f>ROUND($D23*I23,2)</f>
        <v>0</v>
      </c>
      <c r="O23" s="197">
        <f>SUM(L23:N23)</f>
        <v>0</v>
      </c>
      <c r="P23" s="262">
        <f>'Rider Rates'!$K$8</f>
        <v>46122</v>
      </c>
      <c r="Q23" s="61"/>
      <c r="R23" s="83"/>
      <c r="S23" s="81"/>
      <c r="T23" s="84"/>
      <c r="U23" s="61"/>
      <c r="V23" s="85"/>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row>
    <row r="24" spans="1:221" ht="13" x14ac:dyDescent="0.3">
      <c r="A24" s="278" t="s">
        <v>50</v>
      </c>
      <c r="B24" s="125"/>
      <c r="C24" s="125"/>
      <c r="D24" s="126"/>
      <c r="E24" s="126"/>
      <c r="F24" s="125"/>
      <c r="G24" s="126"/>
      <c r="H24" s="126"/>
      <c r="I24" s="126"/>
      <c r="J24" s="126"/>
      <c r="K24" s="127"/>
      <c r="L24" s="128"/>
      <c r="M24" s="128"/>
      <c r="N24" s="128">
        <f>SUM(N21:N23)</f>
        <v>13.5</v>
      </c>
      <c r="O24" s="128">
        <f>SUM(O21:O23)</f>
        <v>13.5</v>
      </c>
      <c r="P24" s="270"/>
      <c r="Q24" s="61"/>
      <c r="R24" s="83"/>
      <c r="S24" s="81"/>
      <c r="T24" s="84"/>
      <c r="U24" s="61"/>
      <c r="V24" s="85"/>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row>
    <row r="25" spans="1:221" ht="13" x14ac:dyDescent="0.3">
      <c r="A25" s="265"/>
      <c r="B25" s="129"/>
      <c r="C25" s="129"/>
      <c r="D25" s="130"/>
      <c r="E25" s="130"/>
      <c r="F25" s="129"/>
      <c r="G25" s="130"/>
      <c r="H25" s="130"/>
      <c r="I25" s="130"/>
      <c r="J25" s="130"/>
      <c r="K25" s="131"/>
      <c r="L25" s="130"/>
      <c r="M25" s="130"/>
      <c r="N25" s="130"/>
      <c r="O25" s="130"/>
      <c r="P25" s="293"/>
      <c r="Q25" s="61"/>
      <c r="R25" s="83"/>
      <c r="S25" s="81"/>
      <c r="T25" s="84"/>
      <c r="U25" s="61"/>
      <c r="V25" s="85"/>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row>
    <row r="26" spans="1:221" ht="13" x14ac:dyDescent="0.3">
      <c r="A26" s="267" t="s">
        <v>69</v>
      </c>
      <c r="B26" s="125"/>
      <c r="C26" s="125"/>
      <c r="D26" s="126"/>
      <c r="E26" s="126"/>
      <c r="F26" s="125"/>
      <c r="G26" s="126"/>
      <c r="H26" s="126"/>
      <c r="I26" s="126"/>
      <c r="J26" s="126"/>
      <c r="K26" s="126"/>
      <c r="L26" s="126"/>
      <c r="M26" s="126"/>
      <c r="N26" s="126"/>
      <c r="O26" s="126"/>
      <c r="P26" s="270"/>
      <c r="Q26" s="61"/>
      <c r="R26" s="83"/>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ht="13" x14ac:dyDescent="0.3">
      <c r="A27" s="267"/>
      <c r="B27" s="125"/>
      <c r="C27" s="125"/>
      <c r="D27" s="126"/>
      <c r="E27" s="126"/>
      <c r="F27" s="125"/>
      <c r="G27" s="126"/>
      <c r="H27" s="126"/>
      <c r="I27" s="126"/>
      <c r="J27" s="126"/>
      <c r="K27" s="126"/>
      <c r="L27" s="126"/>
      <c r="M27" s="126"/>
      <c r="N27" s="126"/>
      <c r="O27" s="126"/>
      <c r="P27" s="270"/>
      <c r="Q27" s="61"/>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ht="13" x14ac:dyDescent="0.3">
      <c r="A28" s="278" t="s">
        <v>292</v>
      </c>
      <c r="B28" s="61"/>
      <c r="C28" s="61"/>
      <c r="D28" s="61"/>
      <c r="E28" s="61"/>
      <c r="F28" s="61"/>
      <c r="G28" s="61"/>
      <c r="H28" s="61"/>
      <c r="I28" s="61"/>
      <c r="J28" s="61"/>
      <c r="K28" s="61"/>
      <c r="L28" s="61"/>
      <c r="M28" s="61"/>
      <c r="N28" s="61"/>
      <c r="O28" s="61"/>
      <c r="P28" s="294"/>
      <c r="Q28" s="79"/>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5">
      <c r="A29" s="271" t="s">
        <v>372</v>
      </c>
      <c r="B29" s="133"/>
      <c r="C29" s="133"/>
      <c r="D29" s="77">
        <f>IF($D$16&lt;0,0,IF($D$16&gt;833000,833000,$D$16))</f>
        <v>0</v>
      </c>
      <c r="E29" s="78" t="s">
        <v>41</v>
      </c>
      <c r="F29" s="79" t="s">
        <v>8</v>
      </c>
      <c r="G29" s="80"/>
      <c r="H29" s="80"/>
      <c r="I29" s="80">
        <f>'Rider Rates'!$G$35</f>
        <v>5.5215000000000004E-3</v>
      </c>
      <c r="J29" s="80">
        <f t="shared" ref="J29:J33" si="0">SUM(G29:I29)</f>
        <v>5.5215000000000004E-3</v>
      </c>
      <c r="K29" s="81" t="s">
        <v>42</v>
      </c>
      <c r="L29" s="82"/>
      <c r="M29" s="82"/>
      <c r="N29" s="82">
        <f t="shared" ref="N29:N34" si="1">ROUND(D29*I29,2)</f>
        <v>0</v>
      </c>
      <c r="O29" s="197">
        <f t="shared" ref="O29:O57" si="2">SUM(L29:N29)</f>
        <v>0</v>
      </c>
      <c r="P29" s="262">
        <f>'Rider Rates'!$O$35</f>
        <v>46022</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5">
      <c r="A30" s="271" t="s">
        <v>373</v>
      </c>
      <c r="B30" s="61"/>
      <c r="C30" s="61"/>
      <c r="D30" s="1">
        <f>IF($D$16&gt;833000,$D$16-833000,0)</f>
        <v>0</v>
      </c>
      <c r="E30" s="78" t="s">
        <v>41</v>
      </c>
      <c r="F30" s="79" t="s">
        <v>8</v>
      </c>
      <c r="G30" s="80"/>
      <c r="H30" s="80"/>
      <c r="I30" s="80">
        <f>'Rider Rates'!$G$36</f>
        <v>1.7560000000000001E-4</v>
      </c>
      <c r="J30" s="80">
        <f t="shared" si="0"/>
        <v>1.7560000000000001E-4</v>
      </c>
      <c r="K30" s="81" t="s">
        <v>42</v>
      </c>
      <c r="L30" s="82"/>
      <c r="M30" s="82"/>
      <c r="N30" s="82">
        <f t="shared" si="1"/>
        <v>0</v>
      </c>
      <c r="O30" s="82">
        <f t="shared" si="2"/>
        <v>0</v>
      </c>
      <c r="P30" s="262">
        <f>'Rider Rates'!$O$36</f>
        <v>45293</v>
      </c>
      <c r="Q30" s="79"/>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5">
      <c r="A31" s="271" t="s">
        <v>92</v>
      </c>
      <c r="B31" s="61"/>
      <c r="C31" s="61"/>
      <c r="D31" s="77">
        <f>IF($D$16&lt;0,0,IF($D$16&gt;2000,2000,$D$16))</f>
        <v>0</v>
      </c>
      <c r="E31" s="78" t="s">
        <v>41</v>
      </c>
      <c r="F31" s="79" t="s">
        <v>8</v>
      </c>
      <c r="G31" s="80"/>
      <c r="H31" s="80"/>
      <c r="I31" s="80">
        <f>'Rider Rates'!$G$37</f>
        <v>4.6499999999999996E-3</v>
      </c>
      <c r="J31" s="80">
        <f t="shared" si="0"/>
        <v>4.6499999999999996E-3</v>
      </c>
      <c r="K31" s="81" t="s">
        <v>42</v>
      </c>
      <c r="L31" s="82"/>
      <c r="M31" s="82"/>
      <c r="N31" s="82">
        <f t="shared" si="1"/>
        <v>0</v>
      </c>
      <c r="O31" s="82">
        <f t="shared" si="2"/>
        <v>0</v>
      </c>
      <c r="P31" s="262">
        <f>'Rider Rates'!$O$37</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5">
      <c r="A32" s="271" t="s">
        <v>93</v>
      </c>
      <c r="B32" s="61"/>
      <c r="C32" s="61"/>
      <c r="D32" s="77">
        <f>IF($D$16&lt;=2000,0,IF($D$16=0,0,IF($D$16-2000&gt;13000,13000,$D$16-2000)))</f>
        <v>0</v>
      </c>
      <c r="E32" s="78" t="s">
        <v>41</v>
      </c>
      <c r="F32" s="79" t="s">
        <v>8</v>
      </c>
      <c r="G32" s="80"/>
      <c r="H32" s="80"/>
      <c r="I32" s="80">
        <f>'Rider Rates'!$G$38</f>
        <v>4.1900000000000001E-3</v>
      </c>
      <c r="J32" s="80">
        <f t="shared" si="0"/>
        <v>4.1900000000000001E-3</v>
      </c>
      <c r="K32" s="81" t="s">
        <v>42</v>
      </c>
      <c r="L32" s="82"/>
      <c r="M32" s="82"/>
      <c r="N32" s="82">
        <f t="shared" si="1"/>
        <v>0</v>
      </c>
      <c r="O32" s="82">
        <f t="shared" si="2"/>
        <v>0</v>
      </c>
      <c r="P32" s="262">
        <f>'Rider Rates'!$O$38</f>
        <v>44531</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5">
      <c r="A33" s="271" t="s">
        <v>94</v>
      </c>
      <c r="B33" s="61"/>
      <c r="C33" s="61"/>
      <c r="D33" s="77">
        <f>IF($D$16=0,0,IF($D$16-15000&gt;=0,$D$16-15000,0))</f>
        <v>0</v>
      </c>
      <c r="E33" s="78" t="s">
        <v>41</v>
      </c>
      <c r="F33" s="79" t="s">
        <v>8</v>
      </c>
      <c r="G33" s="80"/>
      <c r="H33" s="80"/>
      <c r="I33" s="80">
        <f>'Rider Rates'!$G$39</f>
        <v>3.63E-3</v>
      </c>
      <c r="J33" s="80">
        <f t="shared" si="0"/>
        <v>3.63E-3</v>
      </c>
      <c r="K33" s="81" t="s">
        <v>42</v>
      </c>
      <c r="L33" s="82"/>
      <c r="M33" s="82"/>
      <c r="N33" s="82">
        <f t="shared" si="1"/>
        <v>0</v>
      </c>
      <c r="O33" s="82">
        <f t="shared" si="2"/>
        <v>0</v>
      </c>
      <c r="P33" s="262">
        <f>'Rider Rates'!$O$39</f>
        <v>44531</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5">
      <c r="A34" s="272" t="s">
        <v>159</v>
      </c>
      <c r="B34" s="61"/>
      <c r="C34" s="61"/>
      <c r="D34" s="77">
        <f>IF($D$16&lt;1,0,$D$16)</f>
        <v>0</v>
      </c>
      <c r="E34" s="78" t="s">
        <v>41</v>
      </c>
      <c r="F34" s="196" t="s">
        <v>8</v>
      </c>
      <c r="G34" s="80"/>
      <c r="H34" s="80"/>
      <c r="I34" s="80">
        <f>'Rider Rates'!$H$40</f>
        <v>-1.9059999999999999E-3</v>
      </c>
      <c r="J34" s="80">
        <f t="shared" ref="J34:J46" si="3">SUM(G34:I34)</f>
        <v>-1.9059999999999999E-3</v>
      </c>
      <c r="K34" s="81" t="s">
        <v>42</v>
      </c>
      <c r="L34" s="82"/>
      <c r="M34" s="82"/>
      <c r="N34" s="82">
        <f t="shared" si="1"/>
        <v>0</v>
      </c>
      <c r="O34" s="82">
        <f t="shared" ref="O34:O46" si="4">SUM(L34:N34)</f>
        <v>0</v>
      </c>
      <c r="P34" s="262">
        <f>'Rider Rates'!$O$40</f>
        <v>46122</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5">
      <c r="A35" s="271" t="s">
        <v>289</v>
      </c>
      <c r="B35" s="61"/>
      <c r="C35" s="61"/>
      <c r="D35" s="77">
        <f>IF($D$16&lt;0,0,$D$16)</f>
        <v>0</v>
      </c>
      <c r="E35" s="78" t="s">
        <v>41</v>
      </c>
      <c r="F35" s="79" t="s">
        <v>8</v>
      </c>
      <c r="G35" s="87"/>
      <c r="H35" s="88"/>
      <c r="I35" s="185">
        <f>'Rider Rates'!$H$54</f>
        <v>4.5409999999999998E-4</v>
      </c>
      <c r="J35" s="198">
        <f>SUM(G35:I35)</f>
        <v>4.5409999999999998E-4</v>
      </c>
      <c r="K35" s="81" t="s">
        <v>42</v>
      </c>
      <c r="L35" s="82"/>
      <c r="M35" s="82"/>
      <c r="N35" s="82">
        <f>ROUND(D35*I35,2)</f>
        <v>0</v>
      </c>
      <c r="O35" s="197">
        <f>SUM(L35:N35)</f>
        <v>0</v>
      </c>
      <c r="P35" s="262">
        <f>'Rider Rates'!$O$54</f>
        <v>46112</v>
      </c>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ht="13" x14ac:dyDescent="0.3">
      <c r="A36" s="272" t="s">
        <v>162</v>
      </c>
      <c r="B36" s="61"/>
      <c r="C36" s="61"/>
      <c r="D36" s="151"/>
      <c r="E36" s="78" t="s">
        <v>109</v>
      </c>
      <c r="F36" s="79"/>
      <c r="G36" s="87"/>
      <c r="H36" s="88"/>
      <c r="I36" s="82">
        <f>'Rider Rates'!$B$41</f>
        <v>0.19</v>
      </c>
      <c r="J36" s="82">
        <f t="shared" si="3"/>
        <v>0.19</v>
      </c>
      <c r="K36" s="81"/>
      <c r="L36" s="82"/>
      <c r="M36" s="82"/>
      <c r="N36" s="82">
        <f>I36</f>
        <v>0.19</v>
      </c>
      <c r="O36" s="82">
        <f t="shared" si="4"/>
        <v>0.19</v>
      </c>
      <c r="P36" s="262">
        <f>'Rider Rates'!$O$41</f>
        <v>46122</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ht="13" x14ac:dyDescent="0.3">
      <c r="A37" s="271" t="s">
        <v>352</v>
      </c>
      <c r="B37" s="61"/>
      <c r="C37" s="61"/>
      <c r="D37" s="151"/>
      <c r="E37" s="78" t="s">
        <v>109</v>
      </c>
      <c r="F37" s="79"/>
      <c r="G37" s="87"/>
      <c r="H37" s="88"/>
      <c r="I37" s="82">
        <f>'Rider Rates'!$B$42</f>
        <v>2.65</v>
      </c>
      <c r="J37" s="82">
        <f t="shared" si="3"/>
        <v>2.65</v>
      </c>
      <c r="K37" s="81"/>
      <c r="L37" s="82"/>
      <c r="M37" s="82"/>
      <c r="N37" s="82">
        <f>I37</f>
        <v>2.65</v>
      </c>
      <c r="O37" s="197">
        <f t="shared" si="4"/>
        <v>2.65</v>
      </c>
      <c r="P37" s="262">
        <f>'Rider Rates'!$O$42</f>
        <v>46203</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ht="13" x14ac:dyDescent="0.3">
      <c r="A38" s="271" t="s">
        <v>133</v>
      </c>
      <c r="B38" s="61"/>
      <c r="C38" s="61"/>
      <c r="D38" s="151">
        <f>$N$24</f>
        <v>13.5</v>
      </c>
      <c r="E38" s="78" t="s">
        <v>115</v>
      </c>
      <c r="F38" s="79" t="s">
        <v>8</v>
      </c>
      <c r="G38" s="87"/>
      <c r="H38" s="88"/>
      <c r="I38" s="93">
        <f>'Rider Rates'!$F$43</f>
        <v>4.08549E-2</v>
      </c>
      <c r="J38" s="186">
        <f t="shared" si="3"/>
        <v>4.08549E-2</v>
      </c>
      <c r="K38" s="81"/>
      <c r="L38" s="82"/>
      <c r="M38" s="82"/>
      <c r="N38" s="82">
        <f>ROUND($N$24*I38,2)</f>
        <v>0.55000000000000004</v>
      </c>
      <c r="O38" s="82">
        <f t="shared" si="4"/>
        <v>0.55000000000000004</v>
      </c>
      <c r="P38" s="262">
        <f>'Rider Rates'!$O$43</f>
        <v>46203</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ht="13" x14ac:dyDescent="0.3">
      <c r="A39" s="271" t="s">
        <v>78</v>
      </c>
      <c r="B39" s="61"/>
      <c r="C39" s="61"/>
      <c r="D39" s="151">
        <f>$N$24</f>
        <v>13.5</v>
      </c>
      <c r="E39" s="78" t="s">
        <v>115</v>
      </c>
      <c r="F39" s="79" t="s">
        <v>8</v>
      </c>
      <c r="G39" s="86"/>
      <c r="H39" s="5"/>
      <c r="I39" s="93">
        <f>'Rider Rates'!$F$44</f>
        <v>1.8019E-2</v>
      </c>
      <c r="J39" s="93">
        <f t="shared" si="3"/>
        <v>1.8019E-2</v>
      </c>
      <c r="K39" s="81"/>
      <c r="L39" s="82"/>
      <c r="M39" s="82"/>
      <c r="N39" s="82">
        <f>ROUND($N$24*I39,2)</f>
        <v>0.24</v>
      </c>
      <c r="O39" s="82">
        <f t="shared" si="4"/>
        <v>0.24</v>
      </c>
      <c r="P39" s="262">
        <f>'Rider Rates'!$O$44</f>
        <v>46122</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ht="13" x14ac:dyDescent="0.3">
      <c r="A40" s="271" t="s">
        <v>79</v>
      </c>
      <c r="B40" s="61"/>
      <c r="C40" s="61"/>
      <c r="D40" s="151">
        <f>$N$24</f>
        <v>13.5</v>
      </c>
      <c r="E40" s="78" t="s">
        <v>115</v>
      </c>
      <c r="F40" s="79" t="s">
        <v>8</v>
      </c>
      <c r="G40" s="87"/>
      <c r="H40" s="88"/>
      <c r="I40" s="93">
        <f>'Rider Rates'!$F$45</f>
        <v>5.8023605956771022E-2</v>
      </c>
      <c r="J40" s="93">
        <f t="shared" si="3"/>
        <v>5.8023605956771022E-2</v>
      </c>
      <c r="K40" s="81"/>
      <c r="L40" s="82"/>
      <c r="M40" s="82"/>
      <c r="N40" s="82">
        <f>ROUND($N$24*I40,2)</f>
        <v>0.78</v>
      </c>
      <c r="O40" s="82">
        <f t="shared" si="4"/>
        <v>0.78</v>
      </c>
      <c r="P40" s="262">
        <f>'Rider Rates'!$O$45</f>
        <v>46122</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ht="13" x14ac:dyDescent="0.3">
      <c r="A41" s="269" t="s">
        <v>173</v>
      </c>
      <c r="B41" s="61"/>
      <c r="C41" s="61"/>
      <c r="D41" s="151">
        <f>$N$24</f>
        <v>13.5</v>
      </c>
      <c r="E41" s="78" t="s">
        <v>115</v>
      </c>
      <c r="F41" s="79" t="s">
        <v>8</v>
      </c>
      <c r="G41" s="80"/>
      <c r="H41" s="80"/>
      <c r="I41" s="93">
        <f>'Rider Rates'!$F$46</f>
        <v>0</v>
      </c>
      <c r="J41" s="93">
        <f t="shared" si="3"/>
        <v>0</v>
      </c>
      <c r="K41" s="81"/>
      <c r="L41" s="82"/>
      <c r="M41" s="82"/>
      <c r="N41" s="82">
        <f>ROUND($N$24*I41,2)</f>
        <v>0</v>
      </c>
      <c r="O41" s="82">
        <f t="shared" si="4"/>
        <v>0</v>
      </c>
      <c r="P41" s="262">
        <f>'Rider Rates'!$O$46</f>
        <v>44713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5">
      <c r="A42" s="269" t="s">
        <v>160</v>
      </c>
      <c r="B42" s="61"/>
      <c r="C42" s="61"/>
      <c r="D42" s="77"/>
      <c r="E42" s="78" t="s">
        <v>109</v>
      </c>
      <c r="F42" s="79"/>
      <c r="G42" s="80"/>
      <c r="H42" s="80"/>
      <c r="I42" s="82">
        <f>'Rider Rates'!$B$47</f>
        <v>0</v>
      </c>
      <c r="J42" s="82">
        <f t="shared" si="3"/>
        <v>0</v>
      </c>
      <c r="K42" s="81"/>
      <c r="L42" s="82"/>
      <c r="M42" s="82"/>
      <c r="N42" s="82">
        <f>I42</f>
        <v>0</v>
      </c>
      <c r="O42" s="82">
        <f t="shared" si="4"/>
        <v>0</v>
      </c>
      <c r="P42" s="262">
        <f>'Rider Rates'!$O$47</f>
        <v>45883</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5">
      <c r="A43" s="269" t="s">
        <v>170</v>
      </c>
      <c r="B43" s="61"/>
      <c r="C43" s="61"/>
      <c r="D43" s="77"/>
      <c r="E43" s="78" t="s">
        <v>109</v>
      </c>
      <c r="F43" s="79" t="s">
        <v>8</v>
      </c>
      <c r="G43" s="203"/>
      <c r="H43" s="203"/>
      <c r="I43" s="82">
        <f>'Rider Rates'!$B$48</f>
        <v>0</v>
      </c>
      <c r="J43" s="82">
        <f t="shared" si="3"/>
        <v>0</v>
      </c>
      <c r="K43" s="81"/>
      <c r="L43" s="162"/>
      <c r="M43" s="162"/>
      <c r="N43" s="162">
        <f>I43</f>
        <v>0</v>
      </c>
      <c r="O43" s="162">
        <f t="shared" si="4"/>
        <v>0</v>
      </c>
      <c r="P43" s="262">
        <f>'Rider Rates'!$O$48</f>
        <v>45883</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5">
      <c r="A44" s="269" t="s">
        <v>176</v>
      </c>
      <c r="B44" s="61"/>
      <c r="C44" s="61"/>
      <c r="D44" s="77">
        <f>D16</f>
        <v>0</v>
      </c>
      <c r="E44" s="78" t="s">
        <v>41</v>
      </c>
      <c r="F44" s="196" t="s">
        <v>8</v>
      </c>
      <c r="G44" s="80"/>
      <c r="H44" s="80"/>
      <c r="I44" s="185">
        <f>'Rider Rates'!$H$49</f>
        <v>0</v>
      </c>
      <c r="J44" s="185">
        <f t="shared" si="3"/>
        <v>0</v>
      </c>
      <c r="K44" s="81" t="s">
        <v>42</v>
      </c>
      <c r="L44" s="82"/>
      <c r="M44" s="82"/>
      <c r="N44" s="82">
        <f>ROUND(D44*I44,2)</f>
        <v>0</v>
      </c>
      <c r="O44" s="82">
        <f t="shared" si="4"/>
        <v>0</v>
      </c>
      <c r="P44" s="262">
        <f>'Rider Rates'!$O$49</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5">
      <c r="A45" s="269" t="s">
        <v>175</v>
      </c>
      <c r="B45" s="61"/>
      <c r="C45" s="61"/>
      <c r="D45" s="77"/>
      <c r="E45" s="78" t="s">
        <v>109</v>
      </c>
      <c r="F45" s="79" t="s">
        <v>8</v>
      </c>
      <c r="G45" s="203"/>
      <c r="H45" s="203"/>
      <c r="I45" s="185">
        <f>'Rider Rates'!$B$50</f>
        <v>0</v>
      </c>
      <c r="J45" s="185">
        <f t="shared" si="3"/>
        <v>0</v>
      </c>
      <c r="K45" s="81"/>
      <c r="L45" s="162"/>
      <c r="M45" s="162"/>
      <c r="N45" s="162">
        <f>I45</f>
        <v>0</v>
      </c>
      <c r="O45" s="162">
        <f t="shared" si="4"/>
        <v>0</v>
      </c>
      <c r="P45" s="262">
        <f>'Rider Rates'!$O$50</f>
        <v>45444</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5">
      <c r="A46" s="269" t="s">
        <v>174</v>
      </c>
      <c r="B46" s="61"/>
      <c r="C46" s="61"/>
      <c r="D46" s="77">
        <f>IF($D$16&lt;0,0,$D$16)</f>
        <v>0</v>
      </c>
      <c r="E46" s="78" t="s">
        <v>41</v>
      </c>
      <c r="F46" s="79" t="s">
        <v>8</v>
      </c>
      <c r="G46" s="80"/>
      <c r="H46" s="80"/>
      <c r="I46" s="185">
        <f>'Rider Rates'!$H$51</f>
        <v>0</v>
      </c>
      <c r="J46" s="185">
        <f t="shared" si="3"/>
        <v>0</v>
      </c>
      <c r="K46" s="81" t="s">
        <v>42</v>
      </c>
      <c r="L46" s="82"/>
      <c r="M46" s="82"/>
      <c r="N46" s="82">
        <f>ROUND(I46*D46,2)</f>
        <v>0</v>
      </c>
      <c r="O46" s="162">
        <f t="shared" si="4"/>
        <v>0</v>
      </c>
      <c r="P46" s="262">
        <f>'Rider Rates'!$O$51</f>
        <v>45444</v>
      </c>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5">
      <c r="A47" s="271" t="s">
        <v>91</v>
      </c>
      <c r="B47" s="61"/>
      <c r="C47" s="61"/>
      <c r="D47" s="77">
        <f>IF('Customer Info'!C33=TRUE,0,IF($D$16&lt;0,0,$D$16))</f>
        <v>0</v>
      </c>
      <c r="E47" s="78" t="s">
        <v>41</v>
      </c>
      <c r="F47" s="79" t="s">
        <v>8</v>
      </c>
      <c r="G47" s="80"/>
      <c r="H47" s="80"/>
      <c r="I47" s="185">
        <f>'Rider Rates'!$G$55</f>
        <v>0</v>
      </c>
      <c r="J47" s="185">
        <f>SUM(G47:I47)</f>
        <v>0</v>
      </c>
      <c r="K47" s="81" t="s">
        <v>42</v>
      </c>
      <c r="L47" s="82"/>
      <c r="M47" s="82"/>
      <c r="N47" s="82">
        <f>ROUND(D47*I47,2)</f>
        <v>0</v>
      </c>
      <c r="O47" s="197">
        <f>SUM(L47:N47)</f>
        <v>0</v>
      </c>
      <c r="P47" s="262">
        <f>'Rider Rates'!$O$55</f>
        <v>45444</v>
      </c>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5">
      <c r="A48" s="269" t="s">
        <v>177</v>
      </c>
      <c r="B48" s="61"/>
      <c r="C48" s="61"/>
      <c r="D48" s="77"/>
      <c r="E48" s="78"/>
      <c r="F48" s="79"/>
      <c r="G48" s="203"/>
      <c r="H48" s="203"/>
      <c r="I48" s="203"/>
      <c r="J48" s="203"/>
      <c r="K48" s="81"/>
      <c r="L48" s="162"/>
      <c r="M48" s="162"/>
      <c r="N48" s="162"/>
      <c r="O48" s="162"/>
      <c r="P48" s="295"/>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5">
      <c r="A49" s="269"/>
      <c r="B49" s="61"/>
      <c r="C49" s="61"/>
      <c r="D49" s="77"/>
      <c r="E49" s="78"/>
      <c r="F49" s="79"/>
      <c r="G49" s="77"/>
      <c r="H49" s="77"/>
      <c r="I49" s="77"/>
      <c r="J49" s="77"/>
      <c r="K49" s="77"/>
      <c r="L49" s="77"/>
      <c r="M49" s="77"/>
      <c r="N49" s="77"/>
      <c r="O49" s="77"/>
      <c r="P49" s="295"/>
      <c r="Q49" s="79"/>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ht="13" x14ac:dyDescent="0.3">
      <c r="A50" s="278" t="s">
        <v>293</v>
      </c>
      <c r="B50" s="61"/>
      <c r="C50" s="61"/>
      <c r="D50" s="77"/>
      <c r="E50" s="78"/>
      <c r="F50" s="79"/>
      <c r="G50" s="77"/>
      <c r="H50" s="77"/>
      <c r="I50" s="77"/>
      <c r="J50" s="77"/>
      <c r="K50" s="77"/>
      <c r="L50" s="77"/>
      <c r="M50" s="77"/>
      <c r="N50" s="77"/>
      <c r="O50" s="77"/>
      <c r="P50" s="295"/>
      <c r="Q50" s="79"/>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5">
      <c r="A51" s="272" t="s">
        <v>155</v>
      </c>
      <c r="B51" s="61"/>
      <c r="C51" s="61"/>
      <c r="D51" s="77">
        <f>IF($D$16&lt;0,0,$D$16)</f>
        <v>0</v>
      </c>
      <c r="E51" s="78" t="s">
        <v>41</v>
      </c>
      <c r="F51" s="79" t="s">
        <v>8</v>
      </c>
      <c r="G51" s="80"/>
      <c r="H51" s="80">
        <f>'Rider Rates'!$B$64</f>
        <v>4.34364E-2</v>
      </c>
      <c r="I51" s="80"/>
      <c r="J51" s="80">
        <f t="shared" ref="J51" si="5">SUM(G51:I51)</f>
        <v>4.34364E-2</v>
      </c>
      <c r="K51" s="81" t="s">
        <v>42</v>
      </c>
      <c r="L51" s="82"/>
      <c r="M51" s="82">
        <f>ROUND(D51*H51,2)</f>
        <v>0</v>
      </c>
      <c r="N51" s="160"/>
      <c r="O51" s="82">
        <f>SUM(L51:N51)</f>
        <v>0</v>
      </c>
      <c r="P51" s="262">
        <f>'Rider Rates'!$L$64</f>
        <v>46112</v>
      </c>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5">
      <c r="A52" s="272"/>
      <c r="B52" s="61"/>
      <c r="C52" s="61"/>
      <c r="D52" s="77"/>
      <c r="E52" s="78"/>
      <c r="F52" s="79"/>
      <c r="G52" s="78"/>
      <c r="H52" s="78"/>
      <c r="I52" s="78"/>
      <c r="J52" s="78"/>
      <c r="K52" s="78"/>
      <c r="L52" s="78"/>
      <c r="M52" s="78"/>
      <c r="N52" s="78"/>
      <c r="O52" s="78"/>
      <c r="P52" s="262"/>
      <c r="Q52" s="79"/>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ht="13" x14ac:dyDescent="0.3">
      <c r="A53" s="278" t="s">
        <v>294</v>
      </c>
      <c r="B53" s="61"/>
      <c r="C53" s="61"/>
      <c r="D53" s="77"/>
      <c r="E53" s="78"/>
      <c r="F53" s="79"/>
      <c r="G53" s="78"/>
      <c r="H53" s="78"/>
      <c r="I53" s="78"/>
      <c r="J53" s="78"/>
      <c r="K53" s="78"/>
      <c r="L53" s="78"/>
      <c r="M53" s="78"/>
      <c r="N53" s="78"/>
      <c r="O53" s="78"/>
      <c r="P53" s="262"/>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5">
      <c r="A54" s="272" t="s">
        <v>153</v>
      </c>
      <c r="B54" s="61"/>
      <c r="C54" s="61"/>
      <c r="D54" s="77">
        <f>IF($C$12="Yes",0,'Customer Info'!$B$21+'Customer Info'!$B$22-'Customer Info'!$B$23)</f>
        <v>0</v>
      </c>
      <c r="E54" s="78" t="s">
        <v>41</v>
      </c>
      <c r="F54" s="79" t="s">
        <v>8</v>
      </c>
      <c r="G54" s="80">
        <f>IF($C$12="Yes",0,'Rider Rates'!$B$70)</f>
        <v>7.5079999999999994E-2</v>
      </c>
      <c r="H54" s="80"/>
      <c r="I54" s="80"/>
      <c r="J54" s="185">
        <f>SUM(G54:H54)</f>
        <v>7.5079999999999994E-2</v>
      </c>
      <c r="K54" s="81" t="s">
        <v>42</v>
      </c>
      <c r="L54" s="82">
        <f>ROUND(D54*G54,2)</f>
        <v>0</v>
      </c>
      <c r="M54" s="82"/>
      <c r="N54" s="82"/>
      <c r="O54" s="82">
        <f t="shared" ref="O54:O56" si="6">SUM(L54:N54)</f>
        <v>0</v>
      </c>
      <c r="P54" s="262">
        <f>'Rider Rates'!$G$70</f>
        <v>46174</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5">
      <c r="A55" s="272" t="s">
        <v>136</v>
      </c>
      <c r="B55" s="61"/>
      <c r="C55" s="61"/>
      <c r="D55" s="77">
        <f>IF($C$12="Yes",0,'Customer Info'!$B$21+'Customer Info'!$B$22-'Customer Info'!$B$23)</f>
        <v>0</v>
      </c>
      <c r="E55" s="78" t="s">
        <v>41</v>
      </c>
      <c r="F55" s="79" t="s">
        <v>8</v>
      </c>
      <c r="G55" s="80">
        <f>IF($C$12="Yes",0,'Rider Rates'!$B$74)</f>
        <v>2.6589999999999999E-2</v>
      </c>
      <c r="H55" s="80"/>
      <c r="I55" s="80"/>
      <c r="J55" s="185">
        <f>SUM(G55:H55)</f>
        <v>2.6589999999999999E-2</v>
      </c>
      <c r="K55" s="81" t="s">
        <v>42</v>
      </c>
      <c r="L55" s="187">
        <f>ROUND($D$55*$G$55,2)</f>
        <v>0</v>
      </c>
      <c r="M55" s="82"/>
      <c r="N55" s="82"/>
      <c r="O55" s="82">
        <f>SUM(L55:N55)</f>
        <v>0</v>
      </c>
      <c r="P55" s="262">
        <f>'Rider Rates'!$R$74</f>
        <v>46174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5">
      <c r="A56" s="272" t="s">
        <v>158</v>
      </c>
      <c r="B56" s="61"/>
      <c r="C56" s="61"/>
      <c r="D56" s="77">
        <f>IF($C$12="Yes",0,'Customer Info'!$B$21+'Customer Info'!$B$22-'Customer Info'!$B$23)</f>
        <v>0</v>
      </c>
      <c r="E56" s="78" t="s">
        <v>41</v>
      </c>
      <c r="F56" s="79" t="s">
        <v>8</v>
      </c>
      <c r="G56" s="80">
        <f>IF($C$12="Yes",0,'Rider Rates'!$B$79)</f>
        <v>4.1209999999999997E-3</v>
      </c>
      <c r="H56" s="80"/>
      <c r="I56" s="80"/>
      <c r="J56" s="185">
        <f>SUM(G56:H56)</f>
        <v>4.1209999999999997E-3</v>
      </c>
      <c r="K56" s="81" t="s">
        <v>42</v>
      </c>
      <c r="L56" s="82">
        <f>ROUND(D56*G56,2)</f>
        <v>0</v>
      </c>
      <c r="M56" s="82"/>
      <c r="N56" s="82"/>
      <c r="O56" s="82">
        <f t="shared" si="6"/>
        <v>0</v>
      </c>
      <c r="P56" s="262">
        <f>'Rider Rates'!$C$79</f>
        <v>46203</v>
      </c>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5">
      <c r="A57" s="271" t="s">
        <v>134</v>
      </c>
      <c r="B57" s="61"/>
      <c r="C57" s="61"/>
      <c r="D57" s="77">
        <f>IF($C$12="Yes",0,'Customer Info'!$B$21+'Customer Info'!$B$22-'Customer Info'!$B$23)</f>
        <v>0</v>
      </c>
      <c r="E57" s="78" t="s">
        <v>41</v>
      </c>
      <c r="F57" s="79" t="s">
        <v>8</v>
      </c>
      <c r="G57" s="80">
        <f>IF($C$12="Yes",0,'Rider Rates'!$B$82)</f>
        <v>3.8972999999999998E-3</v>
      </c>
      <c r="H57" s="80"/>
      <c r="I57" s="80"/>
      <c r="J57" s="185">
        <f>SUM(G57:H57)</f>
        <v>3.8972999999999998E-3</v>
      </c>
      <c r="K57" s="81" t="s">
        <v>42</v>
      </c>
      <c r="L57" s="82">
        <f>ROUND(D57*G57,2)</f>
        <v>0</v>
      </c>
      <c r="M57" s="82"/>
      <c r="N57" s="82"/>
      <c r="O57" s="82">
        <f t="shared" si="2"/>
        <v>0</v>
      </c>
      <c r="P57" s="262">
        <f>'Rider Rates'!$E$82</f>
        <v>45444</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5">
      <c r="A58" s="271"/>
      <c r="B58" s="61"/>
      <c r="C58" s="61"/>
      <c r="D58" s="77"/>
      <c r="E58" s="78"/>
      <c r="F58" s="79"/>
      <c r="G58" s="367"/>
      <c r="H58" s="367"/>
      <c r="I58" s="367"/>
      <c r="J58" s="368"/>
      <c r="K58" s="81"/>
      <c r="L58" s="369"/>
      <c r="M58" s="369"/>
      <c r="N58" s="369"/>
      <c r="O58" s="369"/>
      <c r="P58" s="262"/>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ht="13" x14ac:dyDescent="0.3">
      <c r="A59" s="273" t="s">
        <v>70</v>
      </c>
      <c r="B59" s="112"/>
      <c r="C59" s="112"/>
      <c r="D59" s="137"/>
      <c r="E59" s="138"/>
      <c r="F59" s="139"/>
      <c r="G59" s="139"/>
      <c r="H59" s="139"/>
      <c r="I59" s="139"/>
      <c r="J59" s="139"/>
      <c r="K59" s="140"/>
      <c r="L59" s="128">
        <f>SUM(L29:L57)</f>
        <v>0</v>
      </c>
      <c r="M59" s="128">
        <f>SUM(M29:M57)</f>
        <v>0</v>
      </c>
      <c r="N59" s="128">
        <f>SUM(N29:N57)</f>
        <v>4.41</v>
      </c>
      <c r="O59" s="128">
        <f>SUM(O29:O57)</f>
        <v>4.41</v>
      </c>
      <c r="P59" s="274"/>
      <c r="Q59" s="79"/>
      <c r="R59" s="125"/>
      <c r="S59" s="125"/>
      <c r="T59" s="145"/>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5">
      <c r="A60" s="269"/>
      <c r="B60" s="61"/>
      <c r="C60" s="61"/>
      <c r="D60" s="77"/>
      <c r="E60" s="78"/>
      <c r="F60" s="79"/>
      <c r="G60" s="79"/>
      <c r="H60" s="79"/>
      <c r="I60" s="79"/>
      <c r="J60" s="83"/>
      <c r="K60" s="81"/>
      <c r="L60" s="79"/>
      <c r="M60" s="79"/>
      <c r="N60" s="79"/>
      <c r="O60" s="79"/>
      <c r="P60" s="275"/>
      <c r="Q60" s="79"/>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ht="13" x14ac:dyDescent="0.3">
      <c r="A61" s="296" t="s">
        <v>89</v>
      </c>
      <c r="B61" s="129"/>
      <c r="C61" s="129"/>
      <c r="D61" s="129"/>
      <c r="E61" s="129"/>
      <c r="F61" s="129"/>
      <c r="G61" s="129"/>
      <c r="H61" s="129"/>
      <c r="I61" s="129"/>
      <c r="J61" s="129"/>
      <c r="K61" s="129"/>
      <c r="L61" s="142">
        <f>L24+L59</f>
        <v>0</v>
      </c>
      <c r="M61" s="142">
        <f>M24+M59</f>
        <v>0</v>
      </c>
      <c r="N61" s="142">
        <f>N24+N59</f>
        <v>17.91</v>
      </c>
      <c r="O61" s="143">
        <f>O24+O59</f>
        <v>17.91</v>
      </c>
      <c r="P61" s="276"/>
      <c r="Q61" s="79"/>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ht="13" x14ac:dyDescent="0.3">
      <c r="A62" s="269"/>
      <c r="B62" s="61"/>
      <c r="C62" s="61"/>
      <c r="D62" s="61"/>
      <c r="E62" s="61"/>
      <c r="F62" s="61"/>
      <c r="G62" s="61"/>
      <c r="H62" s="61"/>
      <c r="I62" s="61"/>
      <c r="J62" s="61"/>
      <c r="K62" s="61"/>
      <c r="L62" s="61"/>
      <c r="M62" s="61"/>
      <c r="N62" s="61"/>
      <c r="O62" s="61"/>
      <c r="P62" s="277"/>
      <c r="Q62" s="125"/>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ht="13" x14ac:dyDescent="0.3">
      <c r="A63" s="269"/>
      <c r="B63" s="61"/>
      <c r="C63" s="61"/>
      <c r="D63" s="61"/>
      <c r="E63" s="61"/>
      <c r="F63" s="61"/>
      <c r="G63" s="61"/>
      <c r="H63" s="61"/>
      <c r="I63" s="61"/>
      <c r="J63" s="61"/>
      <c r="K63" s="61"/>
      <c r="L63" s="61"/>
      <c r="M63" s="61"/>
      <c r="N63" s="61"/>
      <c r="O63" s="61"/>
      <c r="P63" s="277"/>
      <c r="Q63" s="125"/>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ht="13" x14ac:dyDescent="0.3">
      <c r="A64" s="278" t="s">
        <v>88</v>
      </c>
      <c r="B64" s="61"/>
      <c r="C64" s="61"/>
      <c r="D64" s="61"/>
      <c r="E64" s="61"/>
      <c r="F64" s="61"/>
      <c r="G64" s="61"/>
      <c r="H64" s="61"/>
      <c r="I64" s="61"/>
      <c r="J64" s="61"/>
      <c r="K64" s="61"/>
      <c r="L64" s="61"/>
      <c r="M64" s="61"/>
      <c r="N64" s="61"/>
      <c r="O64" s="84">
        <f>IF(D16&lt;0,MIN(O21,O61),O21)</f>
        <v>13.5</v>
      </c>
      <c r="P64" s="277"/>
      <c r="Q64" s="125"/>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ht="13" x14ac:dyDescent="0.3">
      <c r="A65" s="278" t="s">
        <v>15</v>
      </c>
      <c r="B65" s="125"/>
      <c r="C65" s="125"/>
      <c r="D65" s="125"/>
      <c r="E65" s="125"/>
      <c r="F65" s="125"/>
      <c r="G65" s="125"/>
      <c r="H65" s="125"/>
      <c r="I65" s="61"/>
      <c r="J65" s="61"/>
      <c r="K65" s="61"/>
      <c r="L65" s="61"/>
      <c r="M65" s="61"/>
      <c r="N65" s="61"/>
      <c r="O65" s="61"/>
      <c r="P65" s="277"/>
      <c r="Q65" s="61"/>
      <c r="R65" s="83"/>
      <c r="S65" s="81"/>
      <c r="T65" s="84"/>
      <c r="U65" s="61"/>
      <c r="V65" s="85"/>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ht="13" x14ac:dyDescent="0.3">
      <c r="A66" s="267" t="s">
        <v>110</v>
      </c>
      <c r="B66" s="61"/>
      <c r="C66" s="61"/>
      <c r="D66" s="61"/>
      <c r="E66" s="61"/>
      <c r="F66" s="61"/>
      <c r="G66" s="61"/>
      <c r="H66" s="61"/>
      <c r="I66" s="61"/>
      <c r="J66" s="61"/>
      <c r="K66" s="61"/>
      <c r="L66" s="61"/>
      <c r="M66" s="61"/>
      <c r="N66" s="61"/>
      <c r="O66" s="146">
        <f>IF($D$16&lt;0,O61,IF(O61&gt;O64,O61,O64))</f>
        <v>17.91</v>
      </c>
      <c r="P66" s="270"/>
      <c r="Q66" s="61"/>
      <c r="R66" s="83"/>
      <c r="S66" s="81"/>
      <c r="T66" s="84"/>
      <c r="U66" s="61"/>
      <c r="V66" s="85"/>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row>
    <row r="67" spans="1:236" ht="13" x14ac:dyDescent="0.3">
      <c r="A67" s="267"/>
      <c r="B67" s="61"/>
      <c r="C67" s="61"/>
      <c r="D67" s="61"/>
      <c r="E67" s="61"/>
      <c r="F67" s="61"/>
      <c r="G67" s="61"/>
      <c r="H67" s="61"/>
      <c r="I67" s="61"/>
      <c r="J67" s="61"/>
      <c r="K67" s="61"/>
      <c r="L67" s="61"/>
      <c r="M67" s="61"/>
      <c r="N67" s="61"/>
      <c r="O67" s="279"/>
      <c r="P67" s="270"/>
      <c r="Q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row>
    <row r="68" spans="1:236" ht="13" x14ac:dyDescent="0.3">
      <c r="A68" s="267"/>
      <c r="B68" s="125"/>
      <c r="C68" s="125"/>
      <c r="D68" s="125"/>
      <c r="E68" s="125"/>
      <c r="F68" s="125"/>
      <c r="G68" s="125"/>
      <c r="H68" s="125"/>
      <c r="I68" s="125" t="s">
        <v>114</v>
      </c>
      <c r="J68" s="125"/>
      <c r="K68" s="125"/>
      <c r="L68" s="147"/>
      <c r="M68" s="147"/>
      <c r="N68" s="147"/>
      <c r="O68" s="147">
        <f>ROUND(IF($D$16&lt;1,0,O61/($D$16*100)*10000),2)</f>
        <v>0</v>
      </c>
      <c r="P68" s="280" t="s">
        <v>83</v>
      </c>
      <c r="Q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c r="HN68" s="61"/>
      <c r="HO68" s="61"/>
      <c r="HP68" s="61"/>
      <c r="HQ68" s="61"/>
      <c r="HR68" s="61"/>
      <c r="HS68" s="61"/>
      <c r="HT68" s="61"/>
      <c r="HU68" s="61"/>
      <c r="HV68" s="61"/>
      <c r="HW68" s="61"/>
      <c r="HX68" s="61"/>
      <c r="HY68" s="61"/>
      <c r="HZ68" s="61"/>
      <c r="IA68" s="61"/>
      <c r="IB68" s="61"/>
    </row>
    <row r="69" spans="1:236" ht="13" x14ac:dyDescent="0.3">
      <c r="A69" s="297"/>
      <c r="B69" s="109"/>
      <c r="C69" s="109"/>
      <c r="D69" s="109"/>
      <c r="E69" s="109"/>
      <c r="F69" s="109"/>
      <c r="G69" s="109"/>
      <c r="H69" s="282"/>
      <c r="I69" s="283"/>
      <c r="J69" s="109"/>
      <c r="K69" s="109"/>
      <c r="L69" s="109"/>
      <c r="M69" s="109"/>
      <c r="N69" s="109"/>
      <c r="O69" s="359"/>
      <c r="P69" s="285"/>
      <c r="Q69" s="61"/>
      <c r="AE69" s="362"/>
      <c r="AF69" s="362"/>
      <c r="AG69" s="61"/>
      <c r="AH69" s="61"/>
      <c r="AI69" s="61"/>
      <c r="AJ69" s="61"/>
      <c r="AK69" s="61"/>
      <c r="AL69" s="61"/>
      <c r="AM69" s="61"/>
      <c r="AN69" s="61"/>
      <c r="AO69" s="61"/>
      <c r="AP69" s="61"/>
      <c r="AQ69" s="61"/>
      <c r="AR69" s="61"/>
      <c r="AS69" s="61"/>
      <c r="AT69" s="61"/>
      <c r="HE69" s="61"/>
      <c r="HF69" s="61"/>
      <c r="HG69" s="61"/>
      <c r="HH69" s="61"/>
      <c r="HI69" s="61"/>
      <c r="HJ69" s="61"/>
      <c r="HK69" s="61"/>
      <c r="HL69" s="61"/>
      <c r="HM69" s="61"/>
      <c r="HN69" s="61"/>
    </row>
    <row r="70" spans="1:236" ht="13" x14ac:dyDescent="0.3">
      <c r="A70" s="76"/>
      <c r="B70" s="61"/>
      <c r="C70" s="61"/>
      <c r="D70" s="77"/>
      <c r="E70" s="78"/>
      <c r="F70" s="79"/>
      <c r="G70" s="101"/>
      <c r="H70" s="41"/>
      <c r="I70" s="101"/>
      <c r="J70" s="23"/>
      <c r="K70" s="23"/>
      <c r="L70" s="102"/>
      <c r="M70" s="102"/>
      <c r="N70" s="102"/>
      <c r="O70" s="103"/>
      <c r="Q70" s="62"/>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c r="CZ70" s="61"/>
      <c r="DA70" s="61"/>
      <c r="DB70" s="61"/>
      <c r="DC70" s="61"/>
      <c r="DD70" s="61"/>
      <c r="DE70" s="61"/>
      <c r="DF70" s="61"/>
      <c r="DG70" s="61"/>
      <c r="DH70" s="61"/>
      <c r="DI70" s="61"/>
      <c r="DJ70" s="61"/>
      <c r="DK70" s="61"/>
      <c r="DL70" s="61"/>
      <c r="DM70" s="61"/>
      <c r="DN70" s="61"/>
      <c r="DO70" s="61"/>
      <c r="DP70" s="61"/>
      <c r="DQ70" s="61"/>
      <c r="DR70" s="61"/>
      <c r="DS70" s="61"/>
      <c r="DT70" s="61"/>
      <c r="DU70" s="61"/>
      <c r="DV70" s="61"/>
      <c r="DW70" s="61"/>
      <c r="DX70" s="61"/>
      <c r="DY70" s="61"/>
      <c r="DZ70" s="61"/>
      <c r="EA70" s="61"/>
      <c r="EB70" s="61"/>
      <c r="EC70" s="61"/>
      <c r="ED70" s="61"/>
      <c r="EE70" s="61"/>
      <c r="EF70" s="61"/>
      <c r="EG70" s="61"/>
      <c r="EH70" s="61"/>
      <c r="EI70" s="61"/>
      <c r="EJ70" s="61"/>
      <c r="EK70" s="61"/>
      <c r="EL70" s="61"/>
      <c r="EM70" s="61"/>
      <c r="EN70" s="61"/>
      <c r="EO70" s="61"/>
      <c r="EP70" s="61"/>
      <c r="EQ70" s="61"/>
      <c r="ER70" s="61"/>
      <c r="ES70" s="61"/>
      <c r="ET70" s="61"/>
      <c r="EU70" s="61"/>
      <c r="EV70" s="61"/>
      <c r="EW70" s="61"/>
      <c r="EX70" s="61"/>
      <c r="EY70" s="61"/>
      <c r="EZ70" s="61"/>
      <c r="FA70" s="61"/>
      <c r="FB70" s="61"/>
      <c r="FC70" s="61"/>
      <c r="FD70" s="61"/>
      <c r="FE70" s="61"/>
      <c r="FF70" s="61"/>
      <c r="FG70" s="61"/>
      <c r="FH70" s="61"/>
      <c r="FI70" s="61"/>
      <c r="FJ70" s="61"/>
      <c r="FK70" s="61"/>
      <c r="FL70" s="61"/>
      <c r="FM70" s="61"/>
      <c r="FN70" s="61"/>
      <c r="FO70" s="61"/>
      <c r="FP70" s="61"/>
      <c r="FQ70" s="61"/>
      <c r="FR70" s="61"/>
      <c r="FS70" s="61"/>
      <c r="FT70" s="61"/>
      <c r="FU70" s="61"/>
      <c r="FV70" s="61"/>
      <c r="FW70" s="61"/>
      <c r="FX70" s="61"/>
      <c r="FY70" s="61"/>
      <c r="FZ70" s="61"/>
      <c r="GA70" s="61"/>
      <c r="GB70" s="61"/>
      <c r="GC70" s="61"/>
      <c r="GD70" s="61"/>
      <c r="GE70" s="61"/>
      <c r="GF70" s="61"/>
      <c r="GG70" s="61"/>
      <c r="GH70" s="61"/>
      <c r="GI70" s="61"/>
      <c r="GJ70" s="61"/>
      <c r="GK70" s="61"/>
      <c r="GL70" s="61"/>
      <c r="GM70" s="61"/>
      <c r="GN70" s="61"/>
      <c r="GO70" s="61"/>
      <c r="GP70" s="61"/>
      <c r="GQ70" s="61"/>
      <c r="GR70" s="61"/>
      <c r="GS70" s="61"/>
      <c r="GT70" s="61"/>
      <c r="GU70" s="61"/>
      <c r="GV70" s="61"/>
      <c r="GW70" s="61"/>
      <c r="GX70" s="61"/>
      <c r="GY70" s="61"/>
      <c r="GZ70" s="61"/>
      <c r="HA70" s="61"/>
      <c r="HB70" s="61"/>
      <c r="HC70" s="61"/>
      <c r="HD70" s="61"/>
      <c r="HE70" s="61"/>
      <c r="HF70" s="61"/>
      <c r="HG70" s="61"/>
      <c r="HH70" s="61"/>
      <c r="HI70" s="61"/>
      <c r="HJ70" s="61"/>
      <c r="HK70" s="61"/>
      <c r="HL70" s="61"/>
      <c r="HM70" s="61"/>
    </row>
    <row r="71" spans="1:236" ht="13" x14ac:dyDescent="0.3">
      <c r="A71" s="74"/>
      <c r="D71" s="1"/>
      <c r="E71" s="30"/>
      <c r="F71" s="4"/>
      <c r="Q71" s="31"/>
    </row>
    <row r="72" spans="1:236" ht="13" x14ac:dyDescent="0.3">
      <c r="A72" s="36"/>
      <c r="B72" s="32"/>
      <c r="C72" s="32"/>
      <c r="D72" s="32"/>
      <c r="E72" s="32"/>
      <c r="F72" s="32"/>
    </row>
    <row r="73" spans="1:236" ht="13" x14ac:dyDescent="0.3">
      <c r="B73" s="32"/>
      <c r="C73" s="32"/>
      <c r="D73" s="32"/>
      <c r="E73" s="32"/>
      <c r="F73" s="32"/>
      <c r="P73" s="32"/>
      <c r="Q73" s="32"/>
    </row>
    <row r="74" spans="1:236" ht="13" x14ac:dyDescent="0.3">
      <c r="B74" s="32"/>
      <c r="C74" s="32"/>
      <c r="D74" s="32"/>
      <c r="E74" s="32"/>
      <c r="F74" s="32"/>
      <c r="P74" s="23"/>
      <c r="Q74" s="23"/>
    </row>
    <row r="77" spans="1:236" x14ac:dyDescent="0.25">
      <c r="A77" s="496"/>
    </row>
    <row r="78" spans="1:236" x14ac:dyDescent="0.25">
      <c r="A78" s="496"/>
    </row>
    <row r="79" spans="1:236" x14ac:dyDescent="0.25">
      <c r="A79" s="496"/>
    </row>
    <row r="80" spans="1:236" x14ac:dyDescent="0.25">
      <c r="A80" s="496"/>
    </row>
    <row r="81" spans="1:1" x14ac:dyDescent="0.25">
      <c r="A81" s="496"/>
    </row>
    <row r="82" spans="1:1" x14ac:dyDescent="0.25">
      <c r="A82" s="496"/>
    </row>
    <row r="83" spans="1:1" x14ac:dyDescent="0.25">
      <c r="A83" s="496"/>
    </row>
    <row r="84" spans="1:1" x14ac:dyDescent="0.25">
      <c r="A84" s="496"/>
    </row>
    <row r="85" spans="1:1" x14ac:dyDescent="0.25">
      <c r="A85" s="496"/>
    </row>
    <row r="86" spans="1:1" x14ac:dyDescent="0.25">
      <c r="A86" s="496"/>
    </row>
    <row r="87" spans="1:1" x14ac:dyDescent="0.25">
      <c r="A87" s="496"/>
    </row>
    <row r="88" spans="1:1" x14ac:dyDescent="0.25">
      <c r="A88" s="496"/>
    </row>
    <row r="89" spans="1:1" x14ac:dyDescent="0.25">
      <c r="A89" s="496"/>
    </row>
    <row r="90" spans="1:1" x14ac:dyDescent="0.25">
      <c r="A90" s="496"/>
    </row>
    <row r="91" spans="1:1" x14ac:dyDescent="0.25">
      <c r="A91" s="496"/>
    </row>
  </sheetData>
  <sheetProtection algorithmName="SHA-512" hashValue="B+M5wnFqec6wbQqwLdIUjWAKPIiLQy+2HSHVNCkKZcN+13zLzJNMGoykkoQnOBUA3wJUZ3ivkfRIh+3Jdos4lw==" saltValue="C/uElHNwWWxyjCsgD2GOPA==" spinCount="100000" sheet="1" objects="1" scenarios="1"/>
  <mergeCells count="8">
    <mergeCell ref="A77:A91"/>
    <mergeCell ref="A1:P1"/>
    <mergeCell ref="A4:P4"/>
    <mergeCell ref="A7:K7"/>
    <mergeCell ref="G19:J19"/>
    <mergeCell ref="L19:O19"/>
    <mergeCell ref="A5:P5"/>
    <mergeCell ref="A2:P2"/>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05474" r:id="rId5" name="Button 2">
              <controlPr defaultSize="0" print="0" autoFill="0" autoPict="0" macro="[0]!Info">
                <anchor moveWithCells="1">
                  <from>
                    <xdr:col>16</xdr:col>
                    <xdr:colOff>393700</xdr:colOff>
                    <xdr:row>84</xdr:row>
                    <xdr:rowOff>38100</xdr:rowOff>
                  </from>
                  <to>
                    <xdr:col>30</xdr:col>
                    <xdr:colOff>165100</xdr:colOff>
                    <xdr:row>85</xdr:row>
                    <xdr:rowOff>88900</xdr:rowOff>
                  </to>
                </anchor>
              </controlPr>
            </control>
          </mc:Choice>
        </mc:AlternateContent>
        <mc:AlternateContent xmlns:mc="http://schemas.openxmlformats.org/markup-compatibility/2006">
          <mc:Choice Requires="x14">
            <control shapeId="105475" r:id="rId6" name="Button 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05476" r:id="rId7" name="Button 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19EFD-5629-4CF6-9CB5-3E528716CF12}">
  <dimension ref="A1:IB95"/>
  <sheetViews>
    <sheetView showGridLines="0" zoomScale="80" zoomScaleNormal="80" workbookViewId="0">
      <selection sqref="A1:P1"/>
    </sheetView>
  </sheetViews>
  <sheetFormatPr defaultRowHeight="12.5" x14ac:dyDescent="0.25"/>
  <cols>
    <col min="1" max="1" width="39" customWidth="1"/>
    <col min="2" max="2" width="2.54296875" customWidth="1"/>
    <col min="3" max="3" width="24.8164062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1796875" customWidth="1"/>
    <col min="13" max="13" width="17.26953125" bestFit="1" customWidth="1"/>
    <col min="14" max="14" width="17.453125" customWidth="1"/>
    <col min="15" max="15" width="17.26953125" bestFit="1" customWidth="1"/>
    <col min="16" max="16" width="13" customWidth="1"/>
    <col min="17" max="17" width="12.81640625" bestFit="1" customWidth="1"/>
    <col min="18" max="18" width="10.54296875" hidden="1" customWidth="1"/>
    <col min="19" max="19" width="10.26953125" hidden="1" customWidth="1"/>
    <col min="20" max="23" width="10.81640625" hidden="1" customWidth="1"/>
    <col min="24" max="26" width="10.26953125" hidden="1" customWidth="1"/>
    <col min="27" max="27" width="10.54296875" hidden="1" customWidth="1"/>
    <col min="28" max="28" width="10.81640625" hidden="1" customWidth="1"/>
    <col min="29" max="30" width="10" hidden="1" customWidth="1"/>
    <col min="31" max="31" width="9.1796875" customWidth="1"/>
    <col min="32" max="32" width="10.26953125" customWidth="1"/>
    <col min="33" max="33" width="10.81640625" customWidth="1"/>
    <col min="34" max="34" width="10.26953125" customWidth="1"/>
  </cols>
  <sheetData>
    <row r="1" spans="1:59" ht="20" x14ac:dyDescent="0.4">
      <c r="A1" s="499" t="s">
        <v>346</v>
      </c>
      <c r="B1" s="500"/>
      <c r="C1" s="500"/>
      <c r="D1" s="500"/>
      <c r="E1" s="500"/>
      <c r="F1" s="500"/>
      <c r="G1" s="500"/>
      <c r="H1" s="500"/>
      <c r="I1" s="500"/>
      <c r="J1" s="500"/>
      <c r="K1" s="500"/>
      <c r="L1" s="500"/>
      <c r="M1" s="500"/>
      <c r="N1" s="500"/>
      <c r="O1" s="500"/>
      <c r="P1" s="501"/>
      <c r="Q1" s="153"/>
    </row>
    <row r="2" spans="1:59" ht="20" x14ac:dyDescent="0.4">
      <c r="A2" s="514" t="s">
        <v>280</v>
      </c>
      <c r="B2" s="515"/>
      <c r="C2" s="515"/>
      <c r="D2" s="515"/>
      <c r="E2" s="515"/>
      <c r="F2" s="515"/>
      <c r="G2" s="515"/>
      <c r="H2" s="515"/>
      <c r="I2" s="515"/>
      <c r="J2" s="515"/>
      <c r="K2" s="515"/>
      <c r="L2" s="515"/>
      <c r="M2" s="515"/>
      <c r="N2" s="515"/>
      <c r="O2" s="515"/>
      <c r="P2" s="516"/>
      <c r="Q2" s="153"/>
    </row>
    <row r="3" spans="1:59" ht="15.5" x14ac:dyDescent="0.35">
      <c r="A3" s="502" t="str">
        <f>'Customer Info'!$B$11</f>
        <v>Breakdown of Charges Based on Entered Information</v>
      </c>
      <c r="B3" s="503"/>
      <c r="C3" s="503"/>
      <c r="D3" s="503"/>
      <c r="E3" s="503"/>
      <c r="F3" s="503"/>
      <c r="G3" s="503"/>
      <c r="H3" s="503"/>
      <c r="I3" s="503"/>
      <c r="J3" s="503"/>
      <c r="K3" s="503"/>
      <c r="L3" s="503"/>
      <c r="M3" s="503"/>
      <c r="N3" s="503"/>
      <c r="O3" s="503"/>
      <c r="P3" s="504"/>
      <c r="Q3" s="155"/>
    </row>
    <row r="4" spans="1:59" ht="15.5" x14ac:dyDescent="0.35">
      <c r="A4" s="512" t="s">
        <v>281</v>
      </c>
      <c r="B4" s="512"/>
      <c r="C4" s="512"/>
      <c r="D4" s="512"/>
      <c r="E4" s="512"/>
      <c r="F4" s="512"/>
      <c r="G4" s="512"/>
      <c r="H4" s="512"/>
      <c r="I4" s="512"/>
      <c r="J4" s="512"/>
      <c r="K4" s="512"/>
      <c r="L4" s="512"/>
      <c r="M4" s="512"/>
      <c r="N4" s="512"/>
      <c r="O4" s="512"/>
      <c r="P4" s="513"/>
      <c r="Q4" s="60"/>
    </row>
    <row r="5" spans="1:59" x14ac:dyDescent="0.25">
      <c r="A5" s="253">
        <f ca="1">TODAY()</f>
        <v>46226</v>
      </c>
      <c r="B5" s="363"/>
      <c r="C5" s="363"/>
      <c r="D5" s="363"/>
      <c r="E5" s="363"/>
      <c r="F5" s="363"/>
      <c r="G5" s="363"/>
      <c r="H5" s="363"/>
      <c r="I5" s="363"/>
      <c r="J5" s="363"/>
      <c r="K5" s="363"/>
      <c r="L5" s="363"/>
      <c r="M5" s="363"/>
      <c r="N5" s="363"/>
      <c r="O5" s="363"/>
      <c r="P5" s="249"/>
    </row>
    <row r="6" spans="1:59" x14ac:dyDescent="0.25">
      <c r="A6" s="497" t="s">
        <v>15</v>
      </c>
      <c r="B6" s="498"/>
      <c r="C6" s="498"/>
      <c r="D6" s="498"/>
      <c r="E6" s="498"/>
      <c r="F6" s="498"/>
      <c r="G6" s="498"/>
      <c r="H6" s="498"/>
      <c r="I6" s="498"/>
      <c r="J6" s="498"/>
      <c r="K6" s="498"/>
      <c r="P6" s="249"/>
    </row>
    <row r="7" spans="1:59" x14ac:dyDescent="0.25">
      <c r="A7" s="254"/>
      <c r="P7" s="249"/>
    </row>
    <row r="8" spans="1:59" ht="15.5" x14ac:dyDescent="0.35">
      <c r="A8" s="255" t="s">
        <v>2</v>
      </c>
      <c r="B8" s="22"/>
      <c r="C8" s="23">
        <f>'Customer Info'!B6</f>
        <v>0</v>
      </c>
      <c r="I8" s="24"/>
      <c r="P8" s="249"/>
    </row>
    <row r="9" spans="1:59" ht="15.5" x14ac:dyDescent="0.35">
      <c r="A9" s="256" t="s">
        <v>26</v>
      </c>
      <c r="B9" s="22"/>
      <c r="C9" s="23">
        <f>'Customer Info'!B7</f>
        <v>0</v>
      </c>
      <c r="P9" s="249"/>
    </row>
    <row r="10" spans="1:59" ht="13" x14ac:dyDescent="0.3">
      <c r="A10" s="255" t="s">
        <v>95</v>
      </c>
      <c r="B10" s="156">
        <f>'Customer Info'!B8</f>
        <v>8</v>
      </c>
      <c r="C10" s="358" t="str">
        <f>LOOKUP($B$10,$S$10:$AD$10,S12:AD12)</f>
        <v>August</v>
      </c>
      <c r="D10" s="101">
        <f>'Customer Info'!C8</f>
        <v>2026</v>
      </c>
      <c r="P10" s="249"/>
      <c r="S10">
        <v>1</v>
      </c>
      <c r="T10">
        <v>2</v>
      </c>
      <c r="U10">
        <v>3</v>
      </c>
      <c r="V10">
        <v>4</v>
      </c>
      <c r="W10">
        <v>5</v>
      </c>
      <c r="X10">
        <v>6</v>
      </c>
      <c r="Y10">
        <v>7</v>
      </c>
      <c r="Z10">
        <v>8</v>
      </c>
      <c r="AA10">
        <v>9</v>
      </c>
      <c r="AB10">
        <v>10</v>
      </c>
      <c r="AC10">
        <v>11</v>
      </c>
      <c r="AD10">
        <v>12</v>
      </c>
    </row>
    <row r="11" spans="1:59" ht="13" x14ac:dyDescent="0.3">
      <c r="A11" s="255" t="s">
        <v>250</v>
      </c>
      <c r="B11" s="156"/>
      <c r="C11" s="358" t="str">
        <f>'Customer Info'!$B$9</f>
        <v>No</v>
      </c>
      <c r="D11" s="101"/>
      <c r="P11" s="249"/>
    </row>
    <row r="12" spans="1:59" ht="13" x14ac:dyDescent="0.3">
      <c r="A12" s="286"/>
      <c r="B12" s="108"/>
      <c r="C12" s="109"/>
      <c r="D12" s="109"/>
      <c r="E12" s="109"/>
      <c r="F12" s="109"/>
      <c r="G12" s="109"/>
      <c r="H12" s="109"/>
      <c r="I12" s="109"/>
      <c r="J12" s="109"/>
      <c r="K12" s="109"/>
      <c r="L12" s="109"/>
      <c r="M12" s="109"/>
      <c r="N12" s="109"/>
      <c r="O12" s="109"/>
      <c r="P12" s="287"/>
      <c r="R12" t="s">
        <v>109</v>
      </c>
      <c r="S12" s="45" t="s">
        <v>97</v>
      </c>
      <c r="T12" s="45" t="s">
        <v>98</v>
      </c>
      <c r="U12" s="45" t="s">
        <v>99</v>
      </c>
      <c r="V12" s="45" t="s">
        <v>100</v>
      </c>
      <c r="W12" s="45" t="s">
        <v>101</v>
      </c>
      <c r="X12" s="45" t="s">
        <v>102</v>
      </c>
      <c r="Y12" s="45" t="s">
        <v>103</v>
      </c>
      <c r="Z12" s="45" t="s">
        <v>104</v>
      </c>
      <c r="AA12" s="45" t="s">
        <v>105</v>
      </c>
      <c r="AB12" s="45" t="s">
        <v>107</v>
      </c>
      <c r="AC12" s="45" t="s">
        <v>106</v>
      </c>
      <c r="AD12" s="45" t="s">
        <v>108</v>
      </c>
    </row>
    <row r="13" spans="1:59" ht="15.5" x14ac:dyDescent="0.35">
      <c r="A13" s="267" t="s">
        <v>27</v>
      </c>
      <c r="B13" s="113"/>
      <c r="C13" s="114"/>
      <c r="D13" s="61"/>
      <c r="E13" s="61"/>
      <c r="F13" s="61"/>
      <c r="G13" s="61"/>
      <c r="H13" s="61"/>
      <c r="I13" s="61"/>
      <c r="J13" s="61"/>
      <c r="K13" s="61"/>
      <c r="L13" s="61"/>
      <c r="M13" s="61"/>
      <c r="N13" s="61"/>
      <c r="O13" s="61"/>
      <c r="P13" s="277"/>
      <c r="R13" s="61"/>
      <c r="S13" s="193"/>
      <c r="T13" s="193"/>
      <c r="U13" s="193"/>
      <c r="V13" s="193"/>
      <c r="W13" s="193"/>
      <c r="X13" s="193"/>
      <c r="Y13" s="193"/>
      <c r="Z13" s="193"/>
      <c r="AA13" s="193"/>
      <c r="AB13" s="193"/>
      <c r="AC13" s="193"/>
      <c r="AD13" s="193"/>
      <c r="AE13" s="61"/>
    </row>
    <row r="14" spans="1:59" x14ac:dyDescent="0.25">
      <c r="A14" s="269"/>
      <c r="B14" s="61"/>
      <c r="C14" s="61"/>
      <c r="D14" s="61"/>
      <c r="E14" s="61"/>
      <c r="F14" s="61"/>
      <c r="G14" s="116" t="s">
        <v>15</v>
      </c>
      <c r="H14" s="116"/>
      <c r="I14" s="115" t="s">
        <v>15</v>
      </c>
      <c r="J14" s="61"/>
      <c r="K14" s="61"/>
      <c r="L14" s="61"/>
      <c r="M14" s="61"/>
      <c r="N14" s="61"/>
      <c r="O14" s="61"/>
      <c r="P14" s="277"/>
      <c r="Q14" s="61"/>
      <c r="R14" s="61"/>
      <c r="S14" s="193"/>
      <c r="T14" s="193"/>
      <c r="U14" s="193"/>
      <c r="V14" s="193"/>
      <c r="W14" s="193"/>
      <c r="X14" s="193"/>
      <c r="Y14" s="193"/>
      <c r="Z14" s="193"/>
      <c r="AA14" s="193"/>
      <c r="AB14" s="193"/>
      <c r="AC14" s="193"/>
      <c r="AD14" s="193"/>
      <c r="AE14" s="61"/>
      <c r="AG14" s="45"/>
      <c r="AH14" s="45"/>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row>
    <row r="15" spans="1:59" x14ac:dyDescent="0.25">
      <c r="A15" s="269"/>
      <c r="B15" s="61"/>
      <c r="C15" s="61"/>
      <c r="D15" s="61"/>
      <c r="E15" s="61"/>
      <c r="F15" s="61"/>
      <c r="G15" s="61"/>
      <c r="H15" s="61"/>
      <c r="I15" s="61"/>
      <c r="J15" s="61"/>
      <c r="K15" s="61"/>
      <c r="L15" s="61"/>
      <c r="M15" s="61"/>
      <c r="N15" s="61"/>
      <c r="O15" s="61"/>
      <c r="P15" s="277"/>
      <c r="Q15" s="61"/>
      <c r="R15" s="163"/>
      <c r="S15" s="61"/>
      <c r="T15" s="61"/>
      <c r="U15" s="61"/>
      <c r="V15" s="61"/>
      <c r="W15" s="61"/>
      <c r="X15" s="61"/>
      <c r="Y15" s="61"/>
      <c r="Z15" s="61"/>
      <c r="AA15" s="61"/>
      <c r="AB15" s="61"/>
      <c r="AC15" s="61"/>
      <c r="AD15" s="61"/>
      <c r="AE15" s="61"/>
      <c r="AG15" s="149"/>
      <c r="AH15" s="149"/>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row>
    <row r="16" spans="1:59" x14ac:dyDescent="0.25">
      <c r="A16" s="288"/>
      <c r="B16" s="61"/>
      <c r="C16" s="289"/>
      <c r="D16" s="116"/>
      <c r="E16" s="61"/>
      <c r="F16" s="61"/>
      <c r="G16" s="61"/>
      <c r="H16" s="61"/>
      <c r="I16" s="61"/>
      <c r="J16" s="61"/>
      <c r="K16" s="61"/>
      <c r="L16" s="61"/>
      <c r="M16" s="61"/>
      <c r="N16" s="61"/>
      <c r="O16" s="61"/>
      <c r="P16" s="277"/>
      <c r="Q16" s="61"/>
      <c r="R16" s="61"/>
      <c r="S16" s="61"/>
      <c r="T16" s="61"/>
      <c r="U16" s="61"/>
      <c r="V16" s="61"/>
      <c r="W16" s="61"/>
      <c r="X16" s="61"/>
      <c r="Y16" s="61"/>
      <c r="Z16" s="61"/>
      <c r="AA16" s="61"/>
      <c r="AB16" s="61"/>
      <c r="AC16" s="61"/>
      <c r="AD16" s="61"/>
      <c r="AE16" s="61"/>
      <c r="AF16" s="61"/>
      <c r="AG16" s="149"/>
      <c r="AH16" s="149"/>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row>
    <row r="17" spans="1:221" x14ac:dyDescent="0.25">
      <c r="A17" s="288" t="s">
        <v>228</v>
      </c>
      <c r="B17" s="61"/>
      <c r="D17" s="289">
        <f>IF('Customer Info'!B21&lt;0,0,'Customer Info'!B21)</f>
        <v>0</v>
      </c>
      <c r="E17" s="116" t="s">
        <v>41</v>
      </c>
      <c r="F17" s="61"/>
      <c r="G17" s="61"/>
      <c r="H17" s="61"/>
      <c r="I17" s="61"/>
      <c r="J17" s="61"/>
      <c r="K17" s="61"/>
      <c r="L17" s="61"/>
      <c r="M17" s="61"/>
      <c r="N17" s="61"/>
      <c r="O17" s="61"/>
      <c r="P17" s="277"/>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row>
    <row r="18" spans="1:221" x14ac:dyDescent="0.25">
      <c r="A18" s="288" t="s">
        <v>229</v>
      </c>
      <c r="B18" s="61"/>
      <c r="C18" s="289"/>
      <c r="D18" s="289">
        <f>IF('Customer Info'!B22&lt;0,0,'Customer Info'!B22)</f>
        <v>0</v>
      </c>
      <c r="E18" s="76" t="s">
        <v>41</v>
      </c>
      <c r="F18" s="61"/>
      <c r="G18" s="61"/>
      <c r="H18" s="61"/>
      <c r="I18" s="61"/>
      <c r="J18" s="61"/>
      <c r="K18" s="61"/>
      <c r="L18" s="61"/>
      <c r="M18" s="61"/>
      <c r="N18" s="61"/>
      <c r="O18" s="61"/>
      <c r="P18" s="277"/>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row>
    <row r="19" spans="1:221" x14ac:dyDescent="0.25">
      <c r="A19" s="288" t="s">
        <v>230</v>
      </c>
      <c r="B19" s="61"/>
      <c r="C19" s="289"/>
      <c r="D19" s="298">
        <f>D17+D18</f>
        <v>0</v>
      </c>
      <c r="E19" s="61"/>
      <c r="F19" s="61"/>
      <c r="G19" s="61"/>
      <c r="H19" s="61"/>
      <c r="I19" s="61"/>
      <c r="J19" s="61"/>
      <c r="K19" s="61"/>
      <c r="L19" s="61"/>
      <c r="M19" s="61"/>
      <c r="N19" s="61"/>
      <c r="O19" s="61"/>
      <c r="P19" s="277"/>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row>
    <row r="20" spans="1:221" x14ac:dyDescent="0.25">
      <c r="A20" s="288"/>
      <c r="B20" s="61"/>
      <c r="C20" s="289"/>
      <c r="D20" s="116"/>
      <c r="E20" s="61"/>
      <c r="F20" s="61"/>
      <c r="G20" s="61"/>
      <c r="H20" s="61"/>
      <c r="I20" s="61"/>
      <c r="J20" s="61"/>
      <c r="K20" s="61"/>
      <c r="L20" s="61"/>
      <c r="M20" s="61"/>
      <c r="N20" s="61"/>
      <c r="O20" s="61"/>
      <c r="P20" s="277"/>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row>
    <row r="21" spans="1:221" x14ac:dyDescent="0.25">
      <c r="A21" s="288"/>
      <c r="B21" s="61"/>
      <c r="C21" s="289"/>
      <c r="D21" s="116"/>
      <c r="E21" s="61"/>
      <c r="F21" s="61"/>
      <c r="G21" s="61"/>
      <c r="H21" s="61"/>
      <c r="I21" s="61"/>
      <c r="J21" s="61"/>
      <c r="K21" s="61"/>
      <c r="L21" s="61"/>
      <c r="M21" s="61"/>
      <c r="N21" s="61"/>
      <c r="O21" s="61"/>
      <c r="P21" s="277"/>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row>
    <row r="22" spans="1:221" ht="13" x14ac:dyDescent="0.3">
      <c r="A22" s="291"/>
      <c r="B22" s="117"/>
      <c r="C22" s="118"/>
      <c r="D22" s="117"/>
      <c r="E22" s="117"/>
      <c r="F22" s="119"/>
      <c r="G22" s="107"/>
      <c r="H22" s="117"/>
      <c r="I22" s="120"/>
      <c r="J22" s="109"/>
      <c r="K22" s="61"/>
      <c r="L22" s="61"/>
      <c r="M22" s="61"/>
      <c r="N22" s="61"/>
      <c r="O22" s="61"/>
      <c r="P22" s="277"/>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row>
    <row r="23" spans="1:221" ht="13" x14ac:dyDescent="0.3">
      <c r="A23" s="267" t="s">
        <v>31</v>
      </c>
      <c r="B23" s="61"/>
      <c r="C23" s="61"/>
      <c r="D23" s="61"/>
      <c r="E23" s="61"/>
      <c r="F23" s="61"/>
      <c r="G23" s="508" t="s">
        <v>67</v>
      </c>
      <c r="H23" s="509"/>
      <c r="I23" s="509"/>
      <c r="J23" s="510"/>
      <c r="K23" s="121"/>
      <c r="L23" s="505" t="s">
        <v>68</v>
      </c>
      <c r="M23" s="506"/>
      <c r="N23" s="506"/>
      <c r="O23" s="507"/>
      <c r="P23" s="270"/>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row>
    <row r="24" spans="1:221" ht="13" x14ac:dyDescent="0.3">
      <c r="A24" s="269"/>
      <c r="B24" s="61"/>
      <c r="C24" s="61"/>
      <c r="D24" s="61"/>
      <c r="E24" s="61"/>
      <c r="F24" s="61"/>
      <c r="G24" s="88" t="s">
        <v>64</v>
      </c>
      <c r="H24" s="88" t="s">
        <v>65</v>
      </c>
      <c r="I24" s="88" t="s">
        <v>66</v>
      </c>
      <c r="J24" s="88" t="s">
        <v>34</v>
      </c>
      <c r="K24" s="61"/>
      <c r="L24" s="110" t="s">
        <v>64</v>
      </c>
      <c r="M24" s="110" t="s">
        <v>65</v>
      </c>
      <c r="N24" s="110" t="s">
        <v>66</v>
      </c>
      <c r="O24" s="110" t="s">
        <v>34</v>
      </c>
      <c r="P24" s="292" t="s">
        <v>56</v>
      </c>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row>
    <row r="25" spans="1:221" x14ac:dyDescent="0.25">
      <c r="A25" s="269" t="s">
        <v>32</v>
      </c>
      <c r="B25" s="61"/>
      <c r="C25" s="61"/>
      <c r="D25" s="61"/>
      <c r="E25" s="61"/>
      <c r="F25" s="61"/>
      <c r="G25" s="122"/>
      <c r="H25" s="82"/>
      <c r="I25" s="82">
        <f>'Rider Rates'!$B$10</f>
        <v>13.5</v>
      </c>
      <c r="J25" s="187">
        <f>SUM(G25:I25)</f>
        <v>13.5</v>
      </c>
      <c r="K25" s="61"/>
      <c r="L25" s="82"/>
      <c r="M25" s="82"/>
      <c r="N25" s="82">
        <f>I25</f>
        <v>13.5</v>
      </c>
      <c r="O25" s="197">
        <f>SUM(L25:N25)</f>
        <v>13.5</v>
      </c>
      <c r="P25" s="262">
        <f>'Rider Rates'!$K$10</f>
        <v>46122</v>
      </c>
      <c r="Q25" s="61"/>
      <c r="R25" s="132"/>
      <c r="S25" s="81"/>
      <c r="T25" s="84"/>
      <c r="U25" s="61"/>
      <c r="V25" s="85"/>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row>
    <row r="26" spans="1:221" x14ac:dyDescent="0.25">
      <c r="A26" s="271" t="s">
        <v>226</v>
      </c>
      <c r="B26" s="61"/>
      <c r="C26" s="61"/>
      <c r="D26" s="1">
        <f>D17</f>
        <v>0</v>
      </c>
      <c r="E26" s="78" t="s">
        <v>41</v>
      </c>
      <c r="F26" s="79" t="s">
        <v>8</v>
      </c>
      <c r="G26" s="194"/>
      <c r="H26" s="82"/>
      <c r="I26" s="124">
        <f>'Rider Rates'!$D$10</f>
        <v>4.9440999999999999E-2</v>
      </c>
      <c r="J26" s="80">
        <f>SUM(G26:I26)</f>
        <v>4.9440999999999999E-2</v>
      </c>
      <c r="K26" s="81" t="s">
        <v>87</v>
      </c>
      <c r="L26" s="82"/>
      <c r="M26" s="82"/>
      <c r="N26" s="82">
        <f>ROUND($D26*I26,2)</f>
        <v>0</v>
      </c>
      <c r="O26" s="197">
        <f>SUM(L26:N26)</f>
        <v>0</v>
      </c>
      <c r="P26" s="262">
        <f>'Rider Rates'!$K$10</f>
        <v>46122</v>
      </c>
      <c r="Q26" s="61"/>
      <c r="R26" s="83"/>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row>
    <row r="27" spans="1:221" x14ac:dyDescent="0.25">
      <c r="A27" s="271" t="s">
        <v>227</v>
      </c>
      <c r="B27" s="61"/>
      <c r="C27" s="61"/>
      <c r="D27" s="1">
        <f>D18</f>
        <v>0</v>
      </c>
      <c r="E27" s="81" t="s">
        <v>87</v>
      </c>
      <c r="F27" s="196" t="s">
        <v>8</v>
      </c>
      <c r="G27" s="194"/>
      <c r="H27" s="82"/>
      <c r="I27" s="124">
        <f>'Rider Rates'!$E$10</f>
        <v>1.6486899999999999E-2</v>
      </c>
      <c r="J27" s="80">
        <f>SUM(G27:I27)</f>
        <v>1.6486899999999999E-2</v>
      </c>
      <c r="K27" s="81" t="s">
        <v>87</v>
      </c>
      <c r="L27" s="82"/>
      <c r="M27" s="82"/>
      <c r="N27" s="82">
        <f>ROUND($D27*I27,2)</f>
        <v>0</v>
      </c>
      <c r="O27" s="197">
        <f>SUM(L27:N27)</f>
        <v>0</v>
      </c>
      <c r="P27" s="262">
        <f>'Rider Rates'!$K$10</f>
        <v>46122</v>
      </c>
      <c r="Q27" s="61"/>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row>
    <row r="28" spans="1:221" ht="13" x14ac:dyDescent="0.3">
      <c r="A28" s="278" t="s">
        <v>50</v>
      </c>
      <c r="B28" s="125"/>
      <c r="C28" s="125"/>
      <c r="D28" s="126"/>
      <c r="E28" s="126"/>
      <c r="F28" s="125"/>
      <c r="G28" s="126"/>
      <c r="H28" s="126"/>
      <c r="I28" s="126"/>
      <c r="J28" s="126"/>
      <c r="K28" s="127"/>
      <c r="L28" s="128"/>
      <c r="M28" s="128"/>
      <c r="N28" s="128">
        <f>SUM(N25:N27)</f>
        <v>13.5</v>
      </c>
      <c r="O28" s="128">
        <f>SUM(O25:O27)</f>
        <v>13.5</v>
      </c>
      <c r="P28" s="270"/>
      <c r="Q28" s="61"/>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row>
    <row r="29" spans="1:221" ht="13" x14ac:dyDescent="0.3">
      <c r="A29" s="265"/>
      <c r="B29" s="129"/>
      <c r="C29" s="129"/>
      <c r="D29" s="130"/>
      <c r="E29" s="130"/>
      <c r="F29" s="129"/>
      <c r="G29" s="130"/>
      <c r="H29" s="130"/>
      <c r="I29" s="130"/>
      <c r="J29" s="130"/>
      <c r="K29" s="131"/>
      <c r="L29" s="130"/>
      <c r="M29" s="130"/>
      <c r="N29" s="130"/>
      <c r="O29" s="130"/>
      <c r="P29" s="293"/>
      <c r="Q29" s="61"/>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row>
    <row r="30" spans="1:221" ht="13" x14ac:dyDescent="0.3">
      <c r="A30" s="267" t="s">
        <v>69</v>
      </c>
      <c r="B30" s="125"/>
      <c r="C30" s="125"/>
      <c r="D30" s="126"/>
      <c r="E30" s="126"/>
      <c r="F30" s="125"/>
      <c r="G30" s="126"/>
      <c r="H30" s="126"/>
      <c r="I30" s="126"/>
      <c r="J30" s="126"/>
      <c r="K30" s="126"/>
      <c r="L30" s="126"/>
      <c r="M30" s="126"/>
      <c r="N30" s="126"/>
      <c r="O30" s="126"/>
      <c r="P30" s="270"/>
      <c r="Q30" s="61"/>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ht="13" x14ac:dyDescent="0.3">
      <c r="A31" s="267"/>
      <c r="B31" s="125"/>
      <c r="C31" s="125"/>
      <c r="D31" s="126"/>
      <c r="E31" s="126"/>
      <c r="F31" s="125"/>
      <c r="G31" s="126"/>
      <c r="H31" s="126"/>
      <c r="I31" s="126"/>
      <c r="J31" s="126"/>
      <c r="K31" s="126"/>
      <c r="L31" s="126"/>
      <c r="M31" s="126"/>
      <c r="N31" s="126"/>
      <c r="O31" s="126"/>
      <c r="P31" s="270"/>
      <c r="Q31" s="61"/>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ht="13" x14ac:dyDescent="0.3">
      <c r="A32" s="278" t="s">
        <v>292</v>
      </c>
      <c r="B32" s="61"/>
      <c r="C32" s="61"/>
      <c r="D32" s="61"/>
      <c r="E32" s="61"/>
      <c r="F32" s="61"/>
      <c r="G32" s="61"/>
      <c r="H32" s="61"/>
      <c r="I32" s="61"/>
      <c r="J32" s="61"/>
      <c r="K32" s="61"/>
      <c r="L32" s="61"/>
      <c r="M32" s="61"/>
      <c r="N32" s="61"/>
      <c r="O32" s="61"/>
      <c r="P32" s="294"/>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5">
      <c r="A33" s="271" t="s">
        <v>372</v>
      </c>
      <c r="B33" s="133"/>
      <c r="C33" s="133"/>
      <c r="D33" s="77">
        <f>IF($D$19&lt;0,0,IF($D$19&gt;833000,833000,$D$19))</f>
        <v>0</v>
      </c>
      <c r="E33" s="78" t="s">
        <v>41</v>
      </c>
      <c r="F33" s="79" t="s">
        <v>8</v>
      </c>
      <c r="G33" s="80"/>
      <c r="H33" s="80"/>
      <c r="I33" s="80">
        <f>'Rider Rates'!$G$35</f>
        <v>5.5215000000000004E-3</v>
      </c>
      <c r="J33" s="80">
        <f t="shared" ref="J33:J37" si="0">SUM(G33:I33)</f>
        <v>5.5215000000000004E-3</v>
      </c>
      <c r="K33" s="81" t="s">
        <v>42</v>
      </c>
      <c r="L33" s="82"/>
      <c r="M33" s="82"/>
      <c r="N33" s="82">
        <f t="shared" ref="N33:N38" si="1">ROUND(D33*I33,2)</f>
        <v>0</v>
      </c>
      <c r="O33" s="197">
        <f t="shared" ref="O33:O61" si="2">SUM(L33:N33)</f>
        <v>0</v>
      </c>
      <c r="P33" s="262">
        <f>'Rider Rates'!$O$35</f>
        <v>46022</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5">
      <c r="A34" s="271" t="s">
        <v>373</v>
      </c>
      <c r="B34" s="61"/>
      <c r="C34" s="61"/>
      <c r="D34" s="1">
        <f>IF($D$19&gt;833000,$D$19-833000,0)</f>
        <v>0</v>
      </c>
      <c r="E34" s="78" t="s">
        <v>41</v>
      </c>
      <c r="F34" s="79" t="s">
        <v>8</v>
      </c>
      <c r="G34" s="80"/>
      <c r="H34" s="80"/>
      <c r="I34" s="80">
        <f>'Rider Rates'!$G$36</f>
        <v>1.7560000000000001E-4</v>
      </c>
      <c r="J34" s="80">
        <f t="shared" si="0"/>
        <v>1.7560000000000001E-4</v>
      </c>
      <c r="K34" s="81" t="s">
        <v>42</v>
      </c>
      <c r="L34" s="82"/>
      <c r="M34" s="82"/>
      <c r="N34" s="82">
        <f t="shared" si="1"/>
        <v>0</v>
      </c>
      <c r="O34" s="82">
        <f t="shared" si="2"/>
        <v>0</v>
      </c>
      <c r="P34" s="262">
        <f>'Rider Rates'!$O$36</f>
        <v>45293</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5">
      <c r="A35" s="271" t="s">
        <v>92</v>
      </c>
      <c r="B35" s="61"/>
      <c r="C35" s="61"/>
      <c r="D35" s="77">
        <f>IF($D$19&lt;0,0,IF($D$19&gt;2000,2000,$D$19))</f>
        <v>0</v>
      </c>
      <c r="E35" s="78" t="s">
        <v>41</v>
      </c>
      <c r="F35" s="79" t="s">
        <v>8</v>
      </c>
      <c r="G35" s="80"/>
      <c r="H35" s="80"/>
      <c r="I35" s="80">
        <f>'Rider Rates'!$G$37</f>
        <v>4.6499999999999996E-3</v>
      </c>
      <c r="J35" s="80">
        <f t="shared" si="0"/>
        <v>4.6499999999999996E-3</v>
      </c>
      <c r="K35" s="81" t="s">
        <v>42</v>
      </c>
      <c r="L35" s="82"/>
      <c r="M35" s="82"/>
      <c r="N35" s="82">
        <f t="shared" si="1"/>
        <v>0</v>
      </c>
      <c r="O35" s="82">
        <f t="shared" si="2"/>
        <v>0</v>
      </c>
      <c r="P35" s="262">
        <f>'Rider Rates'!$O$37</f>
        <v>44531</v>
      </c>
      <c r="Q35" s="79"/>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x14ac:dyDescent="0.25">
      <c r="A36" s="271" t="s">
        <v>93</v>
      </c>
      <c r="B36" s="61"/>
      <c r="C36" s="61"/>
      <c r="D36" s="77">
        <f>IF($D$19&lt;=2000,0,IF($D$19=0,0,IF($D$19-2000&gt;13000,13000,$D$19-2000)))</f>
        <v>0</v>
      </c>
      <c r="E36" s="78" t="s">
        <v>41</v>
      </c>
      <c r="F36" s="79" t="s">
        <v>8</v>
      </c>
      <c r="G36" s="80"/>
      <c r="H36" s="80"/>
      <c r="I36" s="80">
        <f>'Rider Rates'!$G$38</f>
        <v>4.1900000000000001E-3</v>
      </c>
      <c r="J36" s="80">
        <f t="shared" si="0"/>
        <v>4.1900000000000001E-3</v>
      </c>
      <c r="K36" s="81" t="s">
        <v>42</v>
      </c>
      <c r="L36" s="82"/>
      <c r="M36" s="82"/>
      <c r="N36" s="82">
        <f t="shared" si="1"/>
        <v>0</v>
      </c>
      <c r="O36" s="82">
        <f t="shared" si="2"/>
        <v>0</v>
      </c>
      <c r="P36" s="262">
        <f>'Rider Rates'!$O$38</f>
        <v>44531</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x14ac:dyDescent="0.25">
      <c r="A37" s="271" t="s">
        <v>94</v>
      </c>
      <c r="B37" s="61"/>
      <c r="C37" s="61"/>
      <c r="D37" s="77">
        <f>IF($D$19=0,0,IF($D$19-15000&gt;=0,$D$19-15000,0))</f>
        <v>0</v>
      </c>
      <c r="E37" s="78" t="s">
        <v>41</v>
      </c>
      <c r="F37" s="79" t="s">
        <v>8</v>
      </c>
      <c r="G37" s="80"/>
      <c r="H37" s="80"/>
      <c r="I37" s="80">
        <f>'Rider Rates'!$G$39</f>
        <v>3.63E-3</v>
      </c>
      <c r="J37" s="80">
        <f t="shared" si="0"/>
        <v>3.63E-3</v>
      </c>
      <c r="K37" s="81" t="s">
        <v>42</v>
      </c>
      <c r="L37" s="82"/>
      <c r="M37" s="82"/>
      <c r="N37" s="82">
        <f t="shared" si="1"/>
        <v>0</v>
      </c>
      <c r="O37" s="82">
        <f t="shared" si="2"/>
        <v>0</v>
      </c>
      <c r="P37" s="262">
        <f>'Rider Rates'!$O$39</f>
        <v>44531</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x14ac:dyDescent="0.25">
      <c r="A38" s="272" t="s">
        <v>159</v>
      </c>
      <c r="B38" s="61"/>
      <c r="C38" s="61"/>
      <c r="D38" s="77">
        <f>IF($D$19&lt;0,0,$D$19)</f>
        <v>0</v>
      </c>
      <c r="E38" s="78" t="s">
        <v>41</v>
      </c>
      <c r="F38" s="196" t="s">
        <v>8</v>
      </c>
      <c r="G38" s="80"/>
      <c r="H38" s="80"/>
      <c r="I38" s="80">
        <f>'Rider Rates'!$H$40</f>
        <v>-1.9059999999999999E-3</v>
      </c>
      <c r="J38" s="185">
        <f t="shared" ref="J38:J47" si="3">SUM(G38:I38)</f>
        <v>-1.9059999999999999E-3</v>
      </c>
      <c r="K38" s="81" t="s">
        <v>42</v>
      </c>
      <c r="L38" s="82"/>
      <c r="M38" s="82"/>
      <c r="N38" s="82">
        <f t="shared" si="1"/>
        <v>0</v>
      </c>
      <c r="O38" s="82">
        <f t="shared" ref="O38:O47" si="4">SUM(L38:N38)</f>
        <v>0</v>
      </c>
      <c r="P38" s="262">
        <f>'Rider Rates'!$O$40</f>
        <v>46122</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5">
      <c r="A39" s="271" t="s">
        <v>289</v>
      </c>
      <c r="B39" s="61"/>
      <c r="C39" s="61"/>
      <c r="D39" s="77">
        <f>IF($D$19&lt;0,0,$D$19)</f>
        <v>0</v>
      </c>
      <c r="E39" s="78" t="s">
        <v>41</v>
      </c>
      <c r="F39" s="79" t="s">
        <v>8</v>
      </c>
      <c r="G39" s="87"/>
      <c r="H39" s="88"/>
      <c r="I39" s="80">
        <f>'Rider Rates'!$H$54</f>
        <v>4.5409999999999998E-4</v>
      </c>
      <c r="J39" s="80">
        <f>SUM(G39:I39)</f>
        <v>4.5409999999999998E-4</v>
      </c>
      <c r="K39" s="81" t="s">
        <v>42</v>
      </c>
      <c r="L39" s="82"/>
      <c r="M39" s="82"/>
      <c r="N39" s="82">
        <f>ROUND(D39*I39,2)</f>
        <v>0</v>
      </c>
      <c r="O39" s="197">
        <f>SUM(L39:N39)</f>
        <v>0</v>
      </c>
      <c r="P39" s="262">
        <f>'Rider Rates'!$O$54</f>
        <v>46112</v>
      </c>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ht="13" x14ac:dyDescent="0.3">
      <c r="A40" s="272" t="s">
        <v>162</v>
      </c>
      <c r="B40" s="61"/>
      <c r="C40" s="61"/>
      <c r="D40" s="151"/>
      <c r="E40" s="78" t="s">
        <v>109</v>
      </c>
      <c r="F40" s="79"/>
      <c r="G40" s="87"/>
      <c r="H40" s="88"/>
      <c r="I40" s="152">
        <f>'Rider Rates'!$B$41</f>
        <v>0.19</v>
      </c>
      <c r="J40" s="202">
        <f t="shared" si="3"/>
        <v>0.19</v>
      </c>
      <c r="K40" s="81"/>
      <c r="L40" s="82"/>
      <c r="M40" s="82"/>
      <c r="N40" s="82">
        <f>I40</f>
        <v>0.19</v>
      </c>
      <c r="O40" s="82">
        <f t="shared" si="4"/>
        <v>0.19</v>
      </c>
      <c r="P40" s="262">
        <f>'Rider Rates'!$O$41</f>
        <v>46122</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ht="13" x14ac:dyDescent="0.3">
      <c r="A41" s="271" t="s">
        <v>352</v>
      </c>
      <c r="B41" s="61"/>
      <c r="C41" s="61"/>
      <c r="D41" s="151"/>
      <c r="E41" s="78" t="s">
        <v>109</v>
      </c>
      <c r="F41" s="79"/>
      <c r="G41" s="87"/>
      <c r="H41" s="88"/>
      <c r="I41" s="152">
        <f>'Rider Rates'!$B$42</f>
        <v>2.65</v>
      </c>
      <c r="J41" s="152">
        <f t="shared" si="3"/>
        <v>2.65</v>
      </c>
      <c r="K41" s="81"/>
      <c r="L41" s="82"/>
      <c r="M41" s="82"/>
      <c r="N41" s="82">
        <f>I41</f>
        <v>2.65</v>
      </c>
      <c r="O41" s="197">
        <f t="shared" si="4"/>
        <v>2.65</v>
      </c>
      <c r="P41" s="262">
        <f>'Rider Rates'!$O$42</f>
        <v>46203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ht="13" x14ac:dyDescent="0.3">
      <c r="A42" s="271" t="s">
        <v>133</v>
      </c>
      <c r="B42" s="61"/>
      <c r="C42" s="61"/>
      <c r="D42" s="151">
        <f>$N$28</f>
        <v>13.5</v>
      </c>
      <c r="E42" s="78" t="s">
        <v>115</v>
      </c>
      <c r="F42" s="79" t="s">
        <v>8</v>
      </c>
      <c r="G42" s="87"/>
      <c r="H42" s="88"/>
      <c r="I42" s="93">
        <f>'Rider Rates'!$F$43</f>
        <v>4.08549E-2</v>
      </c>
      <c r="J42" s="186">
        <f t="shared" si="3"/>
        <v>4.08549E-2</v>
      </c>
      <c r="K42" s="81"/>
      <c r="L42" s="82"/>
      <c r="M42" s="82"/>
      <c r="N42" s="82">
        <f>ROUND($N$28*I42,2)</f>
        <v>0.55000000000000004</v>
      </c>
      <c r="O42" s="82">
        <f t="shared" si="4"/>
        <v>0.55000000000000004</v>
      </c>
      <c r="P42" s="262">
        <f>'Rider Rates'!$O$43</f>
        <v>46203</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ht="13" x14ac:dyDescent="0.3">
      <c r="A43" s="271" t="s">
        <v>78</v>
      </c>
      <c r="B43" s="61"/>
      <c r="C43" s="61"/>
      <c r="D43" s="151">
        <f>$N$28</f>
        <v>13.5</v>
      </c>
      <c r="E43" s="78" t="s">
        <v>115</v>
      </c>
      <c r="F43" s="79" t="s">
        <v>8</v>
      </c>
      <c r="G43" s="86"/>
      <c r="H43" s="5"/>
      <c r="I43" s="93">
        <f>'Rider Rates'!$F$44</f>
        <v>1.8019E-2</v>
      </c>
      <c r="J43" s="93">
        <f t="shared" si="3"/>
        <v>1.8019E-2</v>
      </c>
      <c r="K43" s="81"/>
      <c r="L43" s="82"/>
      <c r="M43" s="82"/>
      <c r="N43" s="82">
        <f>ROUND($N$28*I43,2)</f>
        <v>0.24</v>
      </c>
      <c r="O43" s="82">
        <f t="shared" si="4"/>
        <v>0.24</v>
      </c>
      <c r="P43" s="262">
        <f>'Rider Rates'!$O$44</f>
        <v>46122</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ht="13" x14ac:dyDescent="0.3">
      <c r="A44" s="271" t="s">
        <v>79</v>
      </c>
      <c r="B44" s="61"/>
      <c r="C44" s="61"/>
      <c r="D44" s="210">
        <f>$N$28</f>
        <v>13.5</v>
      </c>
      <c r="E44" s="78" t="s">
        <v>115</v>
      </c>
      <c r="F44" s="79" t="s">
        <v>8</v>
      </c>
      <c r="G44" s="87"/>
      <c r="H44" s="88"/>
      <c r="I44" s="93">
        <f>'Rider Rates'!$F$45</f>
        <v>5.8023605956771022E-2</v>
      </c>
      <c r="J44" s="93">
        <f t="shared" si="3"/>
        <v>5.8023605956771022E-2</v>
      </c>
      <c r="K44" s="81"/>
      <c r="L44" s="82"/>
      <c r="M44" s="82"/>
      <c r="N44" s="82">
        <f>ROUND($N$28*I44,2)</f>
        <v>0.78</v>
      </c>
      <c r="O44" s="82">
        <f t="shared" si="4"/>
        <v>0.78</v>
      </c>
      <c r="P44" s="262">
        <f>'Rider Rates'!$O$45</f>
        <v>46122</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ht="13" x14ac:dyDescent="0.3">
      <c r="A45" s="269" t="s">
        <v>173</v>
      </c>
      <c r="B45" s="61"/>
      <c r="C45" s="61"/>
      <c r="D45" s="151">
        <f>$N$28</f>
        <v>13.5</v>
      </c>
      <c r="E45" s="78" t="s">
        <v>115</v>
      </c>
      <c r="F45" s="79" t="s">
        <v>8</v>
      </c>
      <c r="G45" s="80"/>
      <c r="H45" s="80"/>
      <c r="I45" s="93">
        <f>'Rider Rates'!$F$46</f>
        <v>0</v>
      </c>
      <c r="J45" s="93">
        <f t="shared" si="3"/>
        <v>0</v>
      </c>
      <c r="K45" s="81"/>
      <c r="L45" s="82"/>
      <c r="M45" s="82"/>
      <c r="N45" s="82">
        <f>ROUND($N$28*I45,2)</f>
        <v>0</v>
      </c>
      <c r="O45" s="82">
        <f t="shared" si="4"/>
        <v>0</v>
      </c>
      <c r="P45" s="262">
        <f>'Rider Rates'!$O$46</f>
        <v>44713</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5">
      <c r="A46" s="269" t="s">
        <v>160</v>
      </c>
      <c r="B46" s="61"/>
      <c r="C46" s="61"/>
      <c r="D46" s="77"/>
      <c r="E46" s="78" t="s">
        <v>109</v>
      </c>
      <c r="F46" s="79"/>
      <c r="G46" s="80"/>
      <c r="H46" s="80"/>
      <c r="I46" s="152">
        <f>'Rider Rates'!$B$47</f>
        <v>0</v>
      </c>
      <c r="J46" s="152">
        <f t="shared" si="3"/>
        <v>0</v>
      </c>
      <c r="K46" s="81"/>
      <c r="L46" s="82"/>
      <c r="M46" s="82"/>
      <c r="N46" s="82">
        <f>I46</f>
        <v>0</v>
      </c>
      <c r="O46" s="82">
        <f t="shared" si="4"/>
        <v>0</v>
      </c>
      <c r="P46" s="262">
        <f>'Rider Rates'!$O$47</f>
        <v>45883</v>
      </c>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5">
      <c r="A47" s="269" t="s">
        <v>170</v>
      </c>
      <c r="B47" s="61"/>
      <c r="C47" s="61"/>
      <c r="D47" s="77"/>
      <c r="E47" s="78" t="s">
        <v>109</v>
      </c>
      <c r="F47" s="79" t="s">
        <v>8</v>
      </c>
      <c r="G47" s="203"/>
      <c r="H47" s="203"/>
      <c r="I47" s="152">
        <f>'Rider Rates'!$B$48</f>
        <v>0</v>
      </c>
      <c r="J47" s="152">
        <f t="shared" si="3"/>
        <v>0</v>
      </c>
      <c r="K47" s="81"/>
      <c r="L47" s="162"/>
      <c r="M47" s="162"/>
      <c r="N47" s="162">
        <f>I47</f>
        <v>0</v>
      </c>
      <c r="O47" s="162">
        <f t="shared" si="4"/>
        <v>0</v>
      </c>
      <c r="P47" s="262">
        <f>'Rider Rates'!$O$48</f>
        <v>45883</v>
      </c>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5">
      <c r="A48" s="269" t="s">
        <v>176</v>
      </c>
      <c r="B48" s="61"/>
      <c r="C48" s="61"/>
      <c r="D48" s="77">
        <f>IF($D$19&lt;0,0,$D$19)</f>
        <v>0</v>
      </c>
      <c r="E48" s="78" t="s">
        <v>41</v>
      </c>
      <c r="F48" s="196" t="s">
        <v>8</v>
      </c>
      <c r="G48" s="80"/>
      <c r="H48" s="80"/>
      <c r="I48" s="80">
        <f>'Rider Rates'!$H$49</f>
        <v>0</v>
      </c>
      <c r="J48" s="80">
        <f>SUM(G48:I48)</f>
        <v>0</v>
      </c>
      <c r="K48" s="81" t="s">
        <v>42</v>
      </c>
      <c r="L48" s="82"/>
      <c r="M48" s="82"/>
      <c r="N48" s="82">
        <f>ROUND(D48*I48,2)</f>
        <v>0</v>
      </c>
      <c r="O48" s="82">
        <f>SUM(L48:N48)</f>
        <v>0</v>
      </c>
      <c r="P48" s="262">
        <f>'Rider Rates'!$O$49</f>
        <v>45444</v>
      </c>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5">
      <c r="A49" s="269" t="s">
        <v>175</v>
      </c>
      <c r="B49" s="61"/>
      <c r="C49" s="61"/>
      <c r="D49" s="77"/>
      <c r="E49" s="78" t="s">
        <v>109</v>
      </c>
      <c r="F49" s="79" t="s">
        <v>8</v>
      </c>
      <c r="G49" s="203"/>
      <c r="H49" s="203"/>
      <c r="I49" s="80">
        <f>'Rider Rates'!$B$50</f>
        <v>0</v>
      </c>
      <c r="J49" s="80">
        <f>SUM(G49:I49)</f>
        <v>0</v>
      </c>
      <c r="K49" s="81"/>
      <c r="L49" s="162"/>
      <c r="M49" s="162"/>
      <c r="N49" s="162">
        <f>I49</f>
        <v>0</v>
      </c>
      <c r="O49" s="162">
        <f>SUM(L49:N49)</f>
        <v>0</v>
      </c>
      <c r="P49" s="262">
        <f>'Rider Rates'!$O$50</f>
        <v>45444</v>
      </c>
      <c r="Q49" s="79"/>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x14ac:dyDescent="0.25">
      <c r="A50" s="269" t="s">
        <v>174</v>
      </c>
      <c r="B50" s="61"/>
      <c r="C50" s="61"/>
      <c r="D50" s="77">
        <f>IF($D$19&lt;0,0,$D$19)</f>
        <v>0</v>
      </c>
      <c r="E50" s="78" t="s">
        <v>41</v>
      </c>
      <c r="F50" s="79" t="s">
        <v>8</v>
      </c>
      <c r="G50" s="80"/>
      <c r="H50" s="80"/>
      <c r="I50" s="80">
        <f>'Rider Rates'!$H$51</f>
        <v>0</v>
      </c>
      <c r="J50" s="80">
        <f>SUM(G50:I50)</f>
        <v>0</v>
      </c>
      <c r="K50" s="81" t="s">
        <v>42</v>
      </c>
      <c r="L50" s="82"/>
      <c r="M50" s="82"/>
      <c r="N50" s="82">
        <f>ROUND(D50*I50,2)</f>
        <v>0</v>
      </c>
      <c r="O50" s="82">
        <f>ROUND($D50*('Rider Rates'!H$51),2)</f>
        <v>0</v>
      </c>
      <c r="P50" s="262">
        <f>'Rider Rates'!$O$51</f>
        <v>45444</v>
      </c>
      <c r="Q50" s="79"/>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5">
      <c r="A51" s="271" t="s">
        <v>91</v>
      </c>
      <c r="B51" s="61"/>
      <c r="C51" s="61"/>
      <c r="D51" s="77">
        <f>IF($D$19&lt;0,0,$D$19)</f>
        <v>0</v>
      </c>
      <c r="E51" s="78" t="s">
        <v>41</v>
      </c>
      <c r="F51" s="79" t="s">
        <v>8</v>
      </c>
      <c r="G51" s="80"/>
      <c r="H51" s="80"/>
      <c r="I51" s="80">
        <f>'Rider Rates'!$H$55+'Rider Rates'!$H$56</f>
        <v>0</v>
      </c>
      <c r="J51" s="80">
        <f>SUM(G51:I51)</f>
        <v>0</v>
      </c>
      <c r="K51" s="81" t="s">
        <v>42</v>
      </c>
      <c r="L51" s="82"/>
      <c r="M51" s="82"/>
      <c r="N51" s="82">
        <f>ROUND(D51*I51,2)</f>
        <v>0</v>
      </c>
      <c r="O51" s="197">
        <f>SUM(L51:N51)</f>
        <v>0</v>
      </c>
      <c r="P51" s="262">
        <f>'Rider Rates'!$O$55</f>
        <v>45444</v>
      </c>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5">
      <c r="A52" s="269" t="s">
        <v>177</v>
      </c>
      <c r="B52" s="61"/>
      <c r="C52" s="61"/>
      <c r="D52" s="77"/>
      <c r="E52" s="78"/>
      <c r="F52" s="79"/>
      <c r="G52" s="203"/>
      <c r="H52" s="203"/>
      <c r="I52" s="80"/>
      <c r="J52" s="80"/>
      <c r="K52" s="81"/>
      <c r="L52" s="162"/>
      <c r="M52" s="162"/>
      <c r="N52" s="82"/>
      <c r="O52" s="162"/>
      <c r="P52" s="295"/>
      <c r="Q52" s="79"/>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x14ac:dyDescent="0.25">
      <c r="A53" s="269"/>
      <c r="B53" s="61"/>
      <c r="C53" s="61"/>
      <c r="D53" s="77"/>
      <c r="E53" s="78"/>
      <c r="F53" s="79"/>
      <c r="G53" s="79"/>
      <c r="H53" s="79"/>
      <c r="I53" s="79"/>
      <c r="J53" s="79"/>
      <c r="K53" s="79"/>
      <c r="L53" s="79"/>
      <c r="M53" s="79"/>
      <c r="N53" s="79"/>
      <c r="O53" s="79"/>
      <c r="P53" s="295"/>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ht="13" x14ac:dyDescent="0.3">
      <c r="A54" s="278" t="s">
        <v>293</v>
      </c>
      <c r="B54" s="61"/>
      <c r="C54" s="61"/>
      <c r="D54" s="77"/>
      <c r="E54" s="78"/>
      <c r="F54" s="79"/>
      <c r="G54" s="79"/>
      <c r="H54" s="79"/>
      <c r="I54" s="79"/>
      <c r="J54" s="79"/>
      <c r="K54" s="79"/>
      <c r="L54" s="79"/>
      <c r="M54" s="79"/>
      <c r="N54" s="79"/>
      <c r="O54" s="79"/>
      <c r="P54" s="295"/>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5">
      <c r="A55" s="272" t="s">
        <v>155</v>
      </c>
      <c r="B55" s="61"/>
      <c r="C55" s="61"/>
      <c r="D55" s="77">
        <f>IF($D$19&lt;0,0,$D$19)</f>
        <v>0</v>
      </c>
      <c r="E55" s="78" t="s">
        <v>41</v>
      </c>
      <c r="F55" s="79" t="s">
        <v>8</v>
      </c>
      <c r="G55" s="80"/>
      <c r="H55" s="80">
        <f>'Rider Rates'!$B$64</f>
        <v>4.34364E-2</v>
      </c>
      <c r="I55" s="80"/>
      <c r="J55" s="80">
        <f t="shared" ref="J55" si="5">SUM(G55:I55)</f>
        <v>4.34364E-2</v>
      </c>
      <c r="K55" s="81" t="s">
        <v>42</v>
      </c>
      <c r="L55" s="82"/>
      <c r="M55" s="82">
        <f>ROUND(D55*H55,2)</f>
        <v>0</v>
      </c>
      <c r="N55" s="160"/>
      <c r="O55" s="82">
        <f>SUM(L55:N55)</f>
        <v>0</v>
      </c>
      <c r="P55" s="262">
        <f>'Rider Rates'!$L$64</f>
        <v>46112</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5">
      <c r="A56" s="272"/>
      <c r="B56" s="61"/>
      <c r="C56" s="61"/>
      <c r="D56" s="77"/>
      <c r="E56" s="78"/>
      <c r="F56" s="79"/>
      <c r="G56" s="78"/>
      <c r="H56" s="78"/>
      <c r="I56" s="78"/>
      <c r="J56" s="78"/>
      <c r="K56" s="78"/>
      <c r="L56" s="78"/>
      <c r="M56" s="78"/>
      <c r="N56" s="78"/>
      <c r="O56" s="78"/>
      <c r="P56" s="262"/>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ht="13" x14ac:dyDescent="0.3">
      <c r="A57" s="278" t="s">
        <v>294</v>
      </c>
      <c r="B57" s="61"/>
      <c r="C57" s="61"/>
      <c r="D57" s="77"/>
      <c r="E57" s="78"/>
      <c r="F57" s="79"/>
      <c r="G57" s="78"/>
      <c r="H57" s="78"/>
      <c r="I57" s="78"/>
      <c r="J57" s="78"/>
      <c r="K57" s="78"/>
      <c r="L57" s="78"/>
      <c r="M57" s="78"/>
      <c r="N57" s="78"/>
      <c r="O57" s="78"/>
      <c r="P57" s="262"/>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5">
      <c r="A58" s="272" t="s">
        <v>153</v>
      </c>
      <c r="B58" s="61"/>
      <c r="C58" s="61"/>
      <c r="D58" s="77">
        <f>IF($C$11="Yes",0,IF($D$19&lt;0,0,$D$19))</f>
        <v>0</v>
      </c>
      <c r="E58" s="78" t="s">
        <v>41</v>
      </c>
      <c r="F58" s="79" t="s">
        <v>8</v>
      </c>
      <c r="G58" s="80">
        <f>IF($C$11="Yes",0,'Rider Rates'!$B$70)</f>
        <v>7.5079999999999994E-2</v>
      </c>
      <c r="H58" s="80"/>
      <c r="I58" s="80"/>
      <c r="J58" s="185">
        <f>SUM(G58:H58)</f>
        <v>7.5079999999999994E-2</v>
      </c>
      <c r="K58" s="81" t="s">
        <v>42</v>
      </c>
      <c r="L58" s="82">
        <f>ROUND(D58*G58,2)</f>
        <v>0</v>
      </c>
      <c r="M58" s="82"/>
      <c r="N58" s="82"/>
      <c r="O58" s="82">
        <f t="shared" ref="O58:O60" si="6">SUM(L58:N58)</f>
        <v>0</v>
      </c>
      <c r="P58" s="262">
        <f>'Rider Rates'!$G$70</f>
        <v>46174</v>
      </c>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5">
      <c r="A59" s="272" t="s">
        <v>136</v>
      </c>
      <c r="B59" s="61"/>
      <c r="C59" s="61"/>
      <c r="D59" s="77">
        <f>IF($C$11="Yes",0,IF($D$19&lt;0,0,$D$19))</f>
        <v>0</v>
      </c>
      <c r="E59" s="78" t="s">
        <v>41</v>
      </c>
      <c r="F59" s="79" t="s">
        <v>8</v>
      </c>
      <c r="G59" s="80">
        <f>IF($C$11="Yes",0,'Rider Rates'!$B$74)</f>
        <v>2.6589999999999999E-2</v>
      </c>
      <c r="H59" s="80"/>
      <c r="I59" s="80"/>
      <c r="J59" s="185">
        <f>SUM(G59:H59)</f>
        <v>2.6589999999999999E-2</v>
      </c>
      <c r="K59" s="81" t="s">
        <v>42</v>
      </c>
      <c r="L59" s="187">
        <f>ROUND($D$59*$G$59,2)</f>
        <v>0</v>
      </c>
      <c r="M59" s="82"/>
      <c r="N59" s="82"/>
      <c r="O59" s="82">
        <f>SUM(L59:N59)</f>
        <v>0</v>
      </c>
      <c r="P59" s="262">
        <f>'Rider Rates'!$R$74</f>
        <v>46174</v>
      </c>
      <c r="Q59" s="79"/>
      <c r="R59" s="83"/>
      <c r="S59" s="81"/>
      <c r="T59" s="84"/>
      <c r="U59" s="61"/>
      <c r="V59" s="85"/>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5">
      <c r="A60" s="272" t="s">
        <v>158</v>
      </c>
      <c r="B60" s="61"/>
      <c r="C60" s="61"/>
      <c r="D60" s="77">
        <f>IF($C$11="Yes",0,IF($D$19&lt;0,0,$D$19))</f>
        <v>0</v>
      </c>
      <c r="E60" s="78" t="s">
        <v>41</v>
      </c>
      <c r="F60" s="79" t="s">
        <v>8</v>
      </c>
      <c r="G60" s="80">
        <f>IF($C$11="Yes",0,'Rider Rates'!$B$79)</f>
        <v>4.1209999999999997E-3</v>
      </c>
      <c r="H60" s="80"/>
      <c r="I60" s="80"/>
      <c r="J60" s="185">
        <f>SUM(G60:H60)</f>
        <v>4.1209999999999997E-3</v>
      </c>
      <c r="K60" s="81" t="s">
        <v>42</v>
      </c>
      <c r="L60" s="82">
        <f>ROUND(D60*G60,2)</f>
        <v>0</v>
      </c>
      <c r="M60" s="82"/>
      <c r="N60" s="82"/>
      <c r="O60" s="82">
        <f t="shared" si="6"/>
        <v>0</v>
      </c>
      <c r="P60" s="262">
        <f>'Rider Rates'!$C$79</f>
        <v>46203</v>
      </c>
      <c r="Q60" s="79"/>
      <c r="R60" s="83"/>
      <c r="S60" s="81"/>
      <c r="T60" s="84"/>
      <c r="U60" s="61"/>
      <c r="V60" s="85"/>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5">
      <c r="A61" s="271" t="s">
        <v>134</v>
      </c>
      <c r="B61" s="61"/>
      <c r="C61" s="61"/>
      <c r="D61" s="77">
        <f>IF($C$11="Yes",0,IF($D$19&lt;0,0,$D$19))</f>
        <v>0</v>
      </c>
      <c r="E61" s="78" t="s">
        <v>41</v>
      </c>
      <c r="F61" s="79" t="s">
        <v>8</v>
      </c>
      <c r="G61" s="80">
        <f>IF($C$11="Yes",0,'Rider Rates'!$B$82)</f>
        <v>3.8972999999999998E-3</v>
      </c>
      <c r="H61" s="80"/>
      <c r="I61" s="80"/>
      <c r="J61" s="185">
        <f>SUM(G61:H61)</f>
        <v>3.8972999999999998E-3</v>
      </c>
      <c r="K61" s="81" t="s">
        <v>42</v>
      </c>
      <c r="L61" s="82">
        <f>ROUND(D61*G61,2)</f>
        <v>0</v>
      </c>
      <c r="M61" s="82"/>
      <c r="N61" s="82"/>
      <c r="O61" s="82">
        <f t="shared" si="2"/>
        <v>0</v>
      </c>
      <c r="P61" s="262">
        <f>'Rider Rates'!$E$82</f>
        <v>45444</v>
      </c>
      <c r="Q61" s="79"/>
      <c r="R61" s="83"/>
      <c r="S61" s="81"/>
      <c r="T61" s="84"/>
      <c r="U61" s="61"/>
      <c r="V61" s="85"/>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x14ac:dyDescent="0.25">
      <c r="A62" s="271"/>
      <c r="B62" s="61"/>
      <c r="C62" s="61"/>
      <c r="D62" s="77"/>
      <c r="E62" s="78"/>
      <c r="F62" s="79"/>
      <c r="G62" s="367"/>
      <c r="H62" s="367"/>
      <c r="I62" s="367"/>
      <c r="J62" s="368"/>
      <c r="K62" s="81"/>
      <c r="L62" s="369"/>
      <c r="M62" s="369"/>
      <c r="N62" s="369"/>
      <c r="O62" s="369"/>
      <c r="P62" s="262"/>
      <c r="Q62" s="79"/>
      <c r="R62" s="83"/>
      <c r="S62" s="81"/>
      <c r="T62" s="84"/>
      <c r="U62" s="61"/>
      <c r="V62" s="85"/>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ht="13" x14ac:dyDescent="0.3">
      <c r="A63" s="273" t="s">
        <v>70</v>
      </c>
      <c r="B63" s="112"/>
      <c r="C63" s="112"/>
      <c r="D63" s="137"/>
      <c r="E63" s="138"/>
      <c r="F63" s="139"/>
      <c r="G63" s="139"/>
      <c r="H63" s="139"/>
      <c r="I63" s="139"/>
      <c r="J63" s="139"/>
      <c r="K63" s="140"/>
      <c r="L63" s="128">
        <f>SUM(L33:L61)</f>
        <v>0</v>
      </c>
      <c r="M63" s="128">
        <f>SUM(M33:M61)</f>
        <v>0</v>
      </c>
      <c r="N63" s="128">
        <f>SUM(N33:N61)</f>
        <v>4.41</v>
      </c>
      <c r="O63" s="128">
        <f>SUM(O33:O61)</f>
        <v>4.41</v>
      </c>
      <c r="P63" s="274"/>
      <c r="Q63" s="79"/>
      <c r="R63" s="125"/>
      <c r="S63" s="125"/>
      <c r="T63" s="145"/>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x14ac:dyDescent="0.25">
      <c r="A64" s="269"/>
      <c r="B64" s="61"/>
      <c r="C64" s="61"/>
      <c r="D64" s="77"/>
      <c r="E64" s="78"/>
      <c r="F64" s="79"/>
      <c r="G64" s="79"/>
      <c r="H64" s="79"/>
      <c r="I64" s="79"/>
      <c r="J64" s="83"/>
      <c r="K64" s="81"/>
      <c r="L64" s="79"/>
      <c r="M64" s="79"/>
      <c r="N64" s="79"/>
      <c r="O64" s="79"/>
      <c r="P64" s="275"/>
      <c r="Q64" s="79"/>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ht="13" x14ac:dyDescent="0.3">
      <c r="A65" s="296" t="s">
        <v>89</v>
      </c>
      <c r="B65" s="129"/>
      <c r="C65" s="129"/>
      <c r="D65" s="129"/>
      <c r="E65" s="129"/>
      <c r="F65" s="129"/>
      <c r="G65" s="129"/>
      <c r="H65" s="129"/>
      <c r="I65" s="129"/>
      <c r="J65" s="129"/>
      <c r="K65" s="129"/>
      <c r="L65" s="142">
        <f>L28+L63</f>
        <v>0</v>
      </c>
      <c r="M65" s="142">
        <f>M28+M63</f>
        <v>0</v>
      </c>
      <c r="N65" s="142">
        <f>N28+N63</f>
        <v>17.91</v>
      </c>
      <c r="O65" s="143">
        <f>O28+O63</f>
        <v>17.91</v>
      </c>
      <c r="P65" s="276"/>
      <c r="Q65" s="79"/>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ht="13" x14ac:dyDescent="0.3">
      <c r="A66" s="269"/>
      <c r="B66" s="61"/>
      <c r="C66" s="61"/>
      <c r="D66" s="61"/>
      <c r="E66" s="61"/>
      <c r="F66" s="61"/>
      <c r="G66" s="61"/>
      <c r="H66" s="61"/>
      <c r="I66" s="61"/>
      <c r="J66" s="61"/>
      <c r="K66" s="61"/>
      <c r="L66" s="61"/>
      <c r="M66" s="61"/>
      <c r="N66" s="61"/>
      <c r="O66" s="61"/>
      <c r="P66" s="277"/>
      <c r="Q66" s="125"/>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row>
    <row r="67" spans="1:236" ht="13" x14ac:dyDescent="0.3">
      <c r="A67" s="269"/>
      <c r="B67" s="61"/>
      <c r="C67" s="61"/>
      <c r="D67" s="61"/>
      <c r="E67" s="61"/>
      <c r="F67" s="61"/>
      <c r="G67" s="61"/>
      <c r="H67" s="61"/>
      <c r="I67" s="61"/>
      <c r="J67" s="61"/>
      <c r="K67" s="61"/>
      <c r="L67" s="61"/>
      <c r="M67" s="61"/>
      <c r="N67" s="61"/>
      <c r="O67" s="61"/>
      <c r="P67" s="277"/>
      <c r="Q67" s="125"/>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row>
    <row r="68" spans="1:236" ht="13" x14ac:dyDescent="0.3">
      <c r="A68" s="278" t="s">
        <v>88</v>
      </c>
      <c r="B68" s="61"/>
      <c r="C68" s="61"/>
      <c r="D68" s="61"/>
      <c r="E68" s="61"/>
      <c r="F68" s="61"/>
      <c r="G68" s="61"/>
      <c r="H68" s="61"/>
      <c r="I68" s="61"/>
      <c r="J68" s="61"/>
      <c r="K68" s="61"/>
      <c r="L68" s="61"/>
      <c r="M68" s="61"/>
      <c r="N68" s="61"/>
      <c r="O68" s="84">
        <f>IF(D17&lt;0,MIN(O25,O65),O25)</f>
        <v>13.5</v>
      </c>
      <c r="P68" s="277"/>
      <c r="Q68" s="125"/>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row>
    <row r="69" spans="1:236" ht="13" x14ac:dyDescent="0.3">
      <c r="A69" s="278" t="s">
        <v>15</v>
      </c>
      <c r="B69" s="125"/>
      <c r="C69" s="125"/>
      <c r="D69" s="125"/>
      <c r="E69" s="125"/>
      <c r="F69" s="125"/>
      <c r="G69" s="125"/>
      <c r="H69" s="125"/>
      <c r="I69" s="61"/>
      <c r="J69" s="61"/>
      <c r="K69" s="61"/>
      <c r="L69" s="61"/>
      <c r="M69" s="61"/>
      <c r="N69" s="61"/>
      <c r="O69" s="61"/>
      <c r="P69" s="277"/>
      <c r="Q69" s="61"/>
      <c r="R69" s="83"/>
      <c r="S69" s="81"/>
      <c r="T69" s="84"/>
      <c r="U69" s="61"/>
      <c r="V69" s="85"/>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c r="BT69" s="61"/>
      <c r="BU69" s="61"/>
      <c r="BV69" s="61"/>
      <c r="BW69" s="61"/>
      <c r="BX69" s="61"/>
      <c r="BY69" s="61"/>
      <c r="BZ69" s="61"/>
      <c r="CA69" s="61"/>
      <c r="CB69" s="61"/>
      <c r="CC69" s="61"/>
      <c r="CD69" s="61"/>
      <c r="CE69" s="61"/>
      <c r="CF69" s="61"/>
      <c r="CG69" s="61"/>
      <c r="CH69" s="61"/>
      <c r="CI69" s="61"/>
      <c r="CJ69" s="61"/>
      <c r="CK69" s="61"/>
      <c r="CL69" s="61"/>
      <c r="CM69" s="61"/>
      <c r="CN69" s="61"/>
      <c r="CO69" s="61"/>
      <c r="CP69" s="61"/>
      <c r="CQ69" s="61"/>
      <c r="CR69" s="61"/>
      <c r="CS69" s="61"/>
      <c r="CT69" s="61"/>
      <c r="CU69" s="61"/>
      <c r="CV69" s="61"/>
      <c r="CW69" s="61"/>
      <c r="CX69" s="61"/>
      <c r="CY69" s="61"/>
      <c r="CZ69" s="61"/>
      <c r="DA69" s="61"/>
      <c r="DB69" s="61"/>
      <c r="DC69" s="61"/>
      <c r="DD69" s="61"/>
      <c r="DE69" s="61"/>
      <c r="DF69" s="61"/>
      <c r="DG69" s="61"/>
      <c r="DH69" s="61"/>
      <c r="DI69" s="61"/>
      <c r="DJ69" s="61"/>
      <c r="DK69" s="61"/>
      <c r="DL69" s="61"/>
      <c r="DM69" s="61"/>
      <c r="DN69" s="61"/>
      <c r="DO69" s="61"/>
      <c r="DP69" s="61"/>
      <c r="DQ69" s="61"/>
      <c r="DR69" s="61"/>
      <c r="DS69" s="61"/>
      <c r="DT69" s="61"/>
      <c r="DU69" s="61"/>
      <c r="DV69" s="61"/>
      <c r="DW69" s="61"/>
      <c r="DX69" s="61"/>
      <c r="DY69" s="61"/>
      <c r="DZ69" s="61"/>
      <c r="EA69" s="61"/>
      <c r="EB69" s="61"/>
      <c r="EC69" s="61"/>
      <c r="ED69" s="61"/>
      <c r="EE69" s="61"/>
      <c r="EF69" s="61"/>
      <c r="EG69" s="61"/>
      <c r="EH69" s="61"/>
      <c r="EI69" s="61"/>
      <c r="EJ69" s="61"/>
      <c r="EK69" s="61"/>
      <c r="EL69" s="61"/>
      <c r="EM69" s="61"/>
      <c r="EN69" s="61"/>
      <c r="EO69" s="61"/>
      <c r="EP69" s="61"/>
      <c r="EQ69" s="61"/>
      <c r="ER69" s="61"/>
      <c r="ES69" s="61"/>
      <c r="ET69" s="61"/>
      <c r="EU69" s="61"/>
      <c r="EV69" s="61"/>
      <c r="EW69" s="61"/>
      <c r="EX69" s="61"/>
      <c r="EY69" s="61"/>
      <c r="EZ69" s="61"/>
      <c r="FA69" s="61"/>
      <c r="FB69" s="61"/>
      <c r="FC69" s="61"/>
      <c r="FD69" s="61"/>
      <c r="FE69" s="61"/>
      <c r="FF69" s="61"/>
      <c r="FG69" s="61"/>
      <c r="FH69" s="61"/>
      <c r="FI69" s="61"/>
      <c r="FJ69" s="61"/>
      <c r="FK69" s="61"/>
      <c r="FL69" s="61"/>
      <c r="FM69" s="61"/>
      <c r="FN69" s="61"/>
      <c r="FO69" s="61"/>
      <c r="FP69" s="61"/>
      <c r="FQ69" s="61"/>
      <c r="FR69" s="61"/>
      <c r="FS69" s="61"/>
      <c r="FT69" s="61"/>
      <c r="FU69" s="61"/>
      <c r="FV69" s="61"/>
      <c r="FW69" s="61"/>
      <c r="FX69" s="61"/>
      <c r="FY69" s="61"/>
      <c r="FZ69" s="61"/>
      <c r="GA69" s="61"/>
      <c r="GB69" s="61"/>
      <c r="GC69" s="61"/>
      <c r="GD69" s="61"/>
      <c r="GE69" s="61"/>
      <c r="GF69" s="61"/>
      <c r="GG69" s="61"/>
      <c r="GH69" s="61"/>
      <c r="GI69" s="61"/>
      <c r="GJ69" s="61"/>
      <c r="GK69" s="61"/>
      <c r="GL69" s="61"/>
      <c r="GM69" s="61"/>
      <c r="GN69" s="61"/>
      <c r="GO69" s="61"/>
      <c r="GP69" s="61"/>
      <c r="GQ69" s="61"/>
      <c r="GR69" s="61"/>
      <c r="GS69" s="61"/>
      <c r="GT69" s="61"/>
      <c r="GU69" s="61"/>
      <c r="GV69" s="61"/>
      <c r="GW69" s="61"/>
      <c r="GX69" s="61"/>
      <c r="GY69" s="61"/>
      <c r="GZ69" s="61"/>
      <c r="HA69" s="61"/>
      <c r="HB69" s="61"/>
      <c r="HC69" s="61"/>
      <c r="HD69" s="61"/>
      <c r="HE69" s="61"/>
      <c r="HF69" s="61"/>
      <c r="HG69" s="61"/>
      <c r="HH69" s="61"/>
      <c r="HI69" s="61"/>
      <c r="HJ69" s="61"/>
      <c r="HK69" s="61"/>
      <c r="HL69" s="61"/>
      <c r="HM69" s="61"/>
    </row>
    <row r="70" spans="1:236" ht="13" x14ac:dyDescent="0.3">
      <c r="A70" s="267" t="s">
        <v>110</v>
      </c>
      <c r="B70" s="61"/>
      <c r="C70" s="61"/>
      <c r="D70" s="61"/>
      <c r="E70" s="61"/>
      <c r="F70" s="61"/>
      <c r="G70" s="61"/>
      <c r="H70" s="61"/>
      <c r="I70" s="61"/>
      <c r="J70" s="61"/>
      <c r="K70" s="61"/>
      <c r="L70" s="61"/>
      <c r="M70" s="61"/>
      <c r="N70" s="61"/>
      <c r="O70" s="146">
        <f>IF($D$17&lt;0,O65,IF(O65&gt;O68,O65,O68))</f>
        <v>17.91</v>
      </c>
      <c r="P70" s="270"/>
      <c r="Q70" s="61"/>
      <c r="R70" s="83"/>
      <c r="S70" s="81"/>
      <c r="T70" s="84"/>
      <c r="U70" s="61"/>
      <c r="V70" s="85"/>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c r="CZ70" s="61"/>
      <c r="DA70" s="61"/>
      <c r="DB70" s="61"/>
      <c r="DC70" s="61"/>
      <c r="DD70" s="61"/>
      <c r="DE70" s="61"/>
      <c r="DF70" s="61"/>
      <c r="DG70" s="61"/>
      <c r="DH70" s="61"/>
      <c r="DI70" s="61"/>
      <c r="DJ70" s="61"/>
      <c r="DK70" s="61"/>
      <c r="DL70" s="61"/>
      <c r="DM70" s="61"/>
      <c r="DN70" s="61"/>
      <c r="DO70" s="61"/>
      <c r="DP70" s="61"/>
      <c r="DQ70" s="61"/>
      <c r="DR70" s="61"/>
      <c r="DS70" s="61"/>
      <c r="DT70" s="61"/>
      <c r="DU70" s="61"/>
      <c r="DV70" s="61"/>
      <c r="DW70" s="61"/>
      <c r="DX70" s="61"/>
      <c r="DY70" s="61"/>
      <c r="DZ70" s="61"/>
      <c r="EA70" s="61"/>
      <c r="EB70" s="61"/>
      <c r="EC70" s="61"/>
      <c r="ED70" s="61"/>
      <c r="EE70" s="61"/>
      <c r="EF70" s="61"/>
      <c r="EG70" s="61"/>
      <c r="EH70" s="61"/>
      <c r="EI70" s="61"/>
      <c r="EJ70" s="61"/>
      <c r="EK70" s="61"/>
      <c r="EL70" s="61"/>
      <c r="EM70" s="61"/>
      <c r="EN70" s="61"/>
      <c r="EO70" s="61"/>
      <c r="EP70" s="61"/>
      <c r="EQ70" s="61"/>
      <c r="ER70" s="61"/>
      <c r="ES70" s="61"/>
      <c r="ET70" s="61"/>
      <c r="EU70" s="61"/>
      <c r="EV70" s="61"/>
      <c r="EW70" s="61"/>
      <c r="EX70" s="61"/>
      <c r="EY70" s="61"/>
      <c r="EZ70" s="61"/>
      <c r="FA70" s="61"/>
      <c r="FB70" s="61"/>
      <c r="FC70" s="61"/>
      <c r="FD70" s="61"/>
      <c r="FE70" s="61"/>
      <c r="FF70" s="61"/>
      <c r="FG70" s="61"/>
      <c r="FH70" s="61"/>
      <c r="FI70" s="61"/>
      <c r="FJ70" s="61"/>
      <c r="FK70" s="61"/>
      <c r="FL70" s="61"/>
      <c r="FM70" s="61"/>
      <c r="FN70" s="61"/>
      <c r="FO70" s="61"/>
      <c r="FP70" s="61"/>
      <c r="FQ70" s="61"/>
      <c r="FR70" s="61"/>
      <c r="FS70" s="61"/>
      <c r="FT70" s="61"/>
      <c r="FU70" s="61"/>
      <c r="FV70" s="61"/>
      <c r="FW70" s="61"/>
      <c r="FX70" s="61"/>
      <c r="FY70" s="61"/>
      <c r="FZ70" s="61"/>
      <c r="GA70" s="61"/>
      <c r="GB70" s="61"/>
      <c r="GC70" s="61"/>
      <c r="GD70" s="61"/>
      <c r="GE70" s="61"/>
      <c r="GF70" s="61"/>
      <c r="GG70" s="61"/>
      <c r="GH70" s="61"/>
      <c r="GI70" s="61"/>
      <c r="GJ70" s="61"/>
      <c r="GK70" s="61"/>
      <c r="GL70" s="61"/>
      <c r="GM70" s="61"/>
      <c r="GN70" s="61"/>
      <c r="GO70" s="61"/>
      <c r="GP70" s="61"/>
      <c r="GQ70" s="61"/>
      <c r="GR70" s="61"/>
      <c r="GS70" s="61"/>
      <c r="GT70" s="61"/>
      <c r="GU70" s="61"/>
      <c r="GV70" s="61"/>
      <c r="GW70" s="61"/>
      <c r="GX70" s="61"/>
      <c r="GY70" s="61"/>
      <c r="GZ70" s="61"/>
      <c r="HA70" s="61"/>
      <c r="HB70" s="61"/>
      <c r="HC70" s="61"/>
      <c r="HD70" s="61"/>
      <c r="HE70" s="61"/>
      <c r="HF70" s="61"/>
      <c r="HG70" s="61"/>
      <c r="HH70" s="61"/>
      <c r="HI70" s="61"/>
      <c r="HJ70" s="61"/>
      <c r="HK70" s="61"/>
      <c r="HL70" s="61"/>
      <c r="HM70" s="61"/>
    </row>
    <row r="71" spans="1:236" ht="13" x14ac:dyDescent="0.3">
      <c r="A71" s="267"/>
      <c r="B71" s="61"/>
      <c r="C71" s="61"/>
      <c r="D71" s="61"/>
      <c r="E71" s="61"/>
      <c r="F71" s="61"/>
      <c r="G71" s="61"/>
      <c r="H71" s="61"/>
      <c r="I71" s="61"/>
      <c r="J71" s="61"/>
      <c r="K71" s="61"/>
      <c r="L71" s="61"/>
      <c r="M71" s="61"/>
      <c r="N71" s="61"/>
      <c r="O71" s="279"/>
      <c r="P71" s="270"/>
      <c r="Q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c r="BI71" s="61"/>
      <c r="BJ71" s="61"/>
      <c r="BK71" s="61"/>
      <c r="BL71" s="61"/>
      <c r="BM71" s="61"/>
      <c r="BN71" s="61"/>
      <c r="BO71" s="61"/>
      <c r="BP71" s="61"/>
      <c r="BQ71" s="61"/>
      <c r="BR71" s="61"/>
      <c r="BS71" s="61"/>
      <c r="BT71" s="61"/>
      <c r="BU71" s="61"/>
      <c r="BV71" s="61"/>
      <c r="BW71" s="61"/>
      <c r="BX71" s="61"/>
      <c r="BY71" s="61"/>
      <c r="BZ71" s="61"/>
      <c r="CA71" s="61"/>
      <c r="CB71" s="61"/>
      <c r="CC71" s="61"/>
      <c r="CD71" s="61"/>
      <c r="CE71" s="61"/>
      <c r="CF71" s="61"/>
      <c r="CG71" s="61"/>
      <c r="CH71" s="61"/>
      <c r="CI71" s="61"/>
      <c r="CJ71" s="61"/>
      <c r="CK71" s="61"/>
      <c r="CL71" s="61"/>
      <c r="CM71" s="61"/>
      <c r="CN71" s="61"/>
      <c r="CO71" s="61"/>
      <c r="CP71" s="61"/>
      <c r="CQ71" s="61"/>
      <c r="CR71" s="61"/>
      <c r="CS71" s="61"/>
      <c r="CT71" s="61"/>
      <c r="CU71" s="61"/>
      <c r="CV71" s="61"/>
      <c r="CW71" s="61"/>
      <c r="CX71" s="61"/>
      <c r="CY71" s="61"/>
      <c r="CZ71" s="61"/>
      <c r="DA71" s="61"/>
      <c r="DB71" s="61"/>
      <c r="DC71" s="61"/>
      <c r="DD71" s="61"/>
      <c r="DE71" s="61"/>
      <c r="DF71" s="61"/>
      <c r="DG71" s="61"/>
      <c r="DH71" s="61"/>
      <c r="DI71" s="61"/>
      <c r="DJ71" s="61"/>
      <c r="DK71" s="61"/>
      <c r="DL71" s="61"/>
      <c r="DM71" s="61"/>
      <c r="DN71" s="61"/>
      <c r="DO71" s="61"/>
      <c r="DP71" s="61"/>
      <c r="DQ71" s="61"/>
      <c r="DR71" s="61"/>
      <c r="DS71" s="61"/>
      <c r="DT71" s="61"/>
      <c r="DU71" s="61"/>
      <c r="DV71" s="61"/>
      <c r="DW71" s="61"/>
      <c r="DX71" s="61"/>
      <c r="DY71" s="61"/>
      <c r="DZ71" s="61"/>
      <c r="EA71" s="61"/>
      <c r="EB71" s="61"/>
      <c r="EC71" s="61"/>
      <c r="ED71" s="61"/>
      <c r="EE71" s="61"/>
      <c r="EF71" s="61"/>
      <c r="EG71" s="61"/>
      <c r="EH71" s="61"/>
      <c r="EI71" s="61"/>
      <c r="EJ71" s="61"/>
      <c r="EK71" s="61"/>
      <c r="EL71" s="61"/>
      <c r="EM71" s="61"/>
      <c r="EN71" s="61"/>
      <c r="EO71" s="61"/>
      <c r="EP71" s="61"/>
      <c r="EQ71" s="61"/>
      <c r="ER71" s="61"/>
      <c r="ES71" s="61"/>
      <c r="ET71" s="61"/>
      <c r="EU71" s="61"/>
      <c r="EV71" s="61"/>
      <c r="EW71" s="61"/>
      <c r="EX71" s="61"/>
      <c r="EY71" s="61"/>
      <c r="EZ71" s="61"/>
      <c r="FA71" s="61"/>
      <c r="FB71" s="61"/>
      <c r="FC71" s="61"/>
      <c r="FD71" s="61"/>
      <c r="FE71" s="61"/>
      <c r="FF71" s="61"/>
      <c r="FG71" s="61"/>
      <c r="FH71" s="61"/>
      <c r="FI71" s="61"/>
      <c r="FJ71" s="61"/>
      <c r="FK71" s="61"/>
      <c r="FL71" s="61"/>
      <c r="FM71" s="61"/>
      <c r="FN71" s="61"/>
      <c r="FO71" s="61"/>
      <c r="FP71" s="61"/>
      <c r="FQ71" s="61"/>
      <c r="FR71" s="61"/>
      <c r="FS71" s="61"/>
      <c r="FT71" s="61"/>
      <c r="FU71" s="61"/>
      <c r="FV71" s="61"/>
      <c r="FW71" s="61"/>
      <c r="FX71" s="61"/>
      <c r="FY71" s="61"/>
      <c r="FZ71" s="61"/>
      <c r="GA71" s="61"/>
      <c r="GB71" s="61"/>
      <c r="GC71" s="61"/>
      <c r="GD71" s="61"/>
      <c r="GE71" s="61"/>
      <c r="GF71" s="61"/>
      <c r="GG71" s="61"/>
      <c r="GH71" s="61"/>
      <c r="GI71" s="61"/>
      <c r="GJ71" s="61"/>
      <c r="GK71" s="61"/>
      <c r="GL71" s="61"/>
      <c r="GM71" s="61"/>
      <c r="GN71" s="61"/>
      <c r="GO71" s="61"/>
      <c r="GP71" s="61"/>
      <c r="GQ71" s="61"/>
      <c r="GR71" s="61"/>
      <c r="GS71" s="61"/>
      <c r="GT71" s="61"/>
      <c r="GU71" s="61"/>
      <c r="GV71" s="61"/>
      <c r="GW71" s="61"/>
      <c r="GX71" s="61"/>
      <c r="GY71" s="61"/>
      <c r="GZ71" s="61"/>
      <c r="HA71" s="61"/>
      <c r="HB71" s="61"/>
      <c r="HC71" s="61"/>
      <c r="HD71" s="61"/>
      <c r="HE71" s="61"/>
      <c r="HF71" s="61"/>
      <c r="HG71" s="61"/>
      <c r="HH71" s="61"/>
      <c r="HI71" s="61"/>
      <c r="HJ71" s="61"/>
      <c r="HK71" s="61"/>
      <c r="HL71" s="61"/>
      <c r="HM71" s="61"/>
    </row>
    <row r="72" spans="1:236" ht="13" x14ac:dyDescent="0.3">
      <c r="A72" s="267"/>
      <c r="B72" s="125"/>
      <c r="C72" s="125"/>
      <c r="D72" s="125"/>
      <c r="E72" s="125"/>
      <c r="F72" s="125"/>
      <c r="G72" s="125"/>
      <c r="H72" s="125"/>
      <c r="I72" s="125" t="s">
        <v>114</v>
      </c>
      <c r="J72" s="125"/>
      <c r="K72" s="125"/>
      <c r="L72" s="147"/>
      <c r="M72" s="147"/>
      <c r="N72" s="147"/>
      <c r="O72" s="147">
        <f>ROUND(IF($D$17&lt;1,0,O65/($D$17*100)*10000),2)</f>
        <v>0</v>
      </c>
      <c r="P72" s="280" t="s">
        <v>83</v>
      </c>
      <c r="Q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c r="DA72" s="61"/>
      <c r="DB72" s="61"/>
      <c r="DC72" s="61"/>
      <c r="DD72" s="61"/>
      <c r="DE72" s="61"/>
      <c r="DF72" s="61"/>
      <c r="DG72" s="61"/>
      <c r="DH72" s="61"/>
      <c r="DI72" s="61"/>
      <c r="DJ72" s="61"/>
      <c r="DK72" s="61"/>
      <c r="DL72" s="61"/>
      <c r="DM72" s="61"/>
      <c r="DN72" s="61"/>
      <c r="DO72" s="61"/>
      <c r="DP72" s="61"/>
      <c r="DQ72" s="61"/>
      <c r="DR72" s="61"/>
      <c r="DS72" s="61"/>
      <c r="DT72" s="61"/>
      <c r="DU72" s="61"/>
      <c r="DV72" s="61"/>
      <c r="DW72" s="61"/>
      <c r="DX72" s="61"/>
      <c r="DY72" s="61"/>
      <c r="DZ72" s="61"/>
      <c r="EA72" s="61"/>
      <c r="EB72" s="61"/>
      <c r="EC72" s="61"/>
      <c r="ED72" s="61"/>
      <c r="EE72" s="61"/>
      <c r="EF72" s="61"/>
      <c r="EG72" s="61"/>
      <c r="EH72" s="61"/>
      <c r="EI72" s="61"/>
      <c r="EJ72" s="61"/>
      <c r="EK72" s="61"/>
      <c r="EL72" s="61"/>
      <c r="EM72" s="61"/>
      <c r="EN72" s="61"/>
      <c r="EO72" s="61"/>
      <c r="EP72" s="61"/>
      <c r="EQ72" s="61"/>
      <c r="ER72" s="61"/>
      <c r="ES72" s="61"/>
      <c r="ET72" s="61"/>
      <c r="EU72" s="61"/>
      <c r="EV72" s="61"/>
      <c r="EW72" s="61"/>
      <c r="EX72" s="61"/>
      <c r="EY72" s="61"/>
      <c r="EZ72" s="61"/>
      <c r="FA72" s="61"/>
      <c r="FB72" s="61"/>
      <c r="FC72" s="61"/>
      <c r="FD72" s="61"/>
      <c r="FE72" s="61"/>
      <c r="FF72" s="61"/>
      <c r="FG72" s="61"/>
      <c r="FH72" s="61"/>
      <c r="FI72" s="61"/>
      <c r="FJ72" s="61"/>
      <c r="FK72" s="61"/>
      <c r="FL72" s="61"/>
      <c r="FM72" s="61"/>
      <c r="FN72" s="61"/>
      <c r="FO72" s="61"/>
      <c r="FP72" s="61"/>
      <c r="FQ72" s="61"/>
      <c r="FR72" s="61"/>
      <c r="FS72" s="61"/>
      <c r="FT72" s="61"/>
      <c r="FU72" s="61"/>
      <c r="FV72" s="61"/>
      <c r="FW72" s="61"/>
      <c r="FX72" s="61"/>
      <c r="FY72" s="61"/>
      <c r="FZ72" s="61"/>
      <c r="GA72" s="61"/>
      <c r="GB72" s="61"/>
      <c r="GC72" s="61"/>
      <c r="GD72" s="61"/>
      <c r="GE72" s="61"/>
      <c r="GF72" s="61"/>
      <c r="GG72" s="61"/>
      <c r="GH72" s="61"/>
      <c r="GI72" s="61"/>
      <c r="GJ72" s="61"/>
      <c r="GK72" s="61"/>
      <c r="GL72" s="61"/>
      <c r="GM72" s="61"/>
      <c r="GN72" s="61"/>
      <c r="GO72" s="61"/>
      <c r="GP72" s="61"/>
      <c r="GQ72" s="61"/>
      <c r="GR72" s="61"/>
      <c r="GS72" s="61"/>
      <c r="GT72" s="61"/>
      <c r="GU72" s="61"/>
      <c r="GV72" s="61"/>
      <c r="GW72" s="61"/>
      <c r="GX72" s="61"/>
      <c r="GY72" s="61"/>
      <c r="GZ72" s="61"/>
      <c r="HA72" s="61"/>
      <c r="HB72" s="61"/>
      <c r="HC72" s="61"/>
      <c r="HD72" s="61"/>
      <c r="HE72" s="61"/>
      <c r="HF72" s="61"/>
      <c r="HG72" s="61"/>
      <c r="HH72" s="61"/>
      <c r="HI72" s="61"/>
      <c r="HJ72" s="61"/>
      <c r="HK72" s="61"/>
      <c r="HL72" s="61"/>
      <c r="HM72" s="61"/>
      <c r="HN72" s="61"/>
      <c r="HO72" s="61"/>
      <c r="HP72" s="61"/>
      <c r="HQ72" s="61"/>
      <c r="HR72" s="61"/>
      <c r="HS72" s="61"/>
      <c r="HT72" s="61"/>
      <c r="HU72" s="61"/>
      <c r="HV72" s="61"/>
      <c r="HW72" s="61"/>
      <c r="HX72" s="61"/>
      <c r="HY72" s="61"/>
      <c r="HZ72" s="61"/>
      <c r="IA72" s="61"/>
      <c r="IB72" s="61"/>
    </row>
    <row r="73" spans="1:236" ht="13" x14ac:dyDescent="0.3">
      <c r="A73" s="297"/>
      <c r="B73" s="109"/>
      <c r="C73" s="109"/>
      <c r="D73" s="109"/>
      <c r="E73" s="109"/>
      <c r="F73" s="109"/>
      <c r="G73" s="109"/>
      <c r="H73" s="282"/>
      <c r="I73" s="283"/>
      <c r="J73" s="109"/>
      <c r="K73" s="109"/>
      <c r="L73" s="109"/>
      <c r="M73" s="109"/>
      <c r="N73" s="109"/>
      <c r="O73" s="359"/>
      <c r="P73" s="285"/>
      <c r="Q73" s="61"/>
      <c r="AE73" s="362"/>
      <c r="AF73" s="362"/>
      <c r="AG73" s="61"/>
      <c r="AH73" s="61"/>
      <c r="AI73" s="61"/>
      <c r="AJ73" s="61"/>
      <c r="AK73" s="61"/>
      <c r="AL73" s="61"/>
      <c r="AM73" s="61"/>
      <c r="AN73" s="61"/>
      <c r="AO73" s="61"/>
      <c r="AP73" s="61"/>
      <c r="AQ73" s="61"/>
      <c r="AR73" s="61"/>
      <c r="AS73" s="61"/>
      <c r="AT73" s="61"/>
      <c r="HE73" s="61"/>
      <c r="HF73" s="61"/>
      <c r="HG73" s="61"/>
      <c r="HH73" s="61"/>
      <c r="HI73" s="61"/>
      <c r="HJ73" s="61"/>
      <c r="HK73" s="61"/>
      <c r="HL73" s="61"/>
      <c r="HM73" s="61"/>
      <c r="HN73" s="61"/>
    </row>
    <row r="74" spans="1:236" ht="13" x14ac:dyDescent="0.3">
      <c r="A74" s="76"/>
      <c r="B74" s="61"/>
      <c r="C74" s="61"/>
      <c r="D74" s="77"/>
      <c r="E74" s="78"/>
      <c r="F74" s="79"/>
      <c r="G74" s="101"/>
      <c r="H74" s="41"/>
      <c r="I74" s="101"/>
      <c r="J74" s="23"/>
      <c r="K74" s="23"/>
      <c r="L74" s="102"/>
      <c r="M74" s="102"/>
      <c r="N74" s="102"/>
      <c r="O74" s="103"/>
      <c r="Q74" s="62"/>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1"/>
      <c r="DL74" s="61"/>
      <c r="DM74" s="61"/>
      <c r="DN74" s="61"/>
      <c r="DO74" s="61"/>
      <c r="DP74" s="61"/>
      <c r="DQ74" s="61"/>
      <c r="DR74" s="61"/>
      <c r="DS74" s="61"/>
      <c r="DT74" s="61"/>
      <c r="DU74" s="61"/>
      <c r="DV74" s="61"/>
      <c r="DW74" s="61"/>
      <c r="DX74" s="61"/>
      <c r="DY74" s="61"/>
      <c r="DZ74" s="61"/>
      <c r="EA74" s="61"/>
      <c r="EB74" s="61"/>
      <c r="EC74" s="61"/>
      <c r="ED74" s="61"/>
      <c r="EE74" s="61"/>
      <c r="EF74" s="61"/>
      <c r="EG74" s="61"/>
      <c r="EH74" s="61"/>
      <c r="EI74" s="61"/>
      <c r="EJ74" s="61"/>
      <c r="EK74" s="61"/>
      <c r="EL74" s="61"/>
      <c r="EM74" s="61"/>
      <c r="EN74" s="61"/>
      <c r="EO74" s="61"/>
      <c r="EP74" s="61"/>
      <c r="EQ74" s="61"/>
      <c r="ER74" s="61"/>
      <c r="ES74" s="61"/>
      <c r="ET74" s="61"/>
      <c r="EU74" s="61"/>
      <c r="EV74" s="61"/>
      <c r="EW74" s="61"/>
      <c r="EX74" s="61"/>
      <c r="EY74" s="61"/>
      <c r="EZ74" s="61"/>
      <c r="FA74" s="61"/>
      <c r="FB74" s="61"/>
      <c r="FC74" s="61"/>
      <c r="FD74" s="61"/>
      <c r="FE74" s="61"/>
      <c r="FF74" s="61"/>
      <c r="FG74" s="61"/>
      <c r="FH74" s="61"/>
      <c r="FI74" s="61"/>
      <c r="FJ74" s="61"/>
      <c r="FK74" s="61"/>
      <c r="FL74" s="61"/>
      <c r="FM74" s="61"/>
      <c r="FN74" s="61"/>
      <c r="FO74" s="61"/>
      <c r="FP74" s="61"/>
      <c r="FQ74" s="61"/>
      <c r="FR74" s="61"/>
      <c r="FS74" s="61"/>
      <c r="FT74" s="61"/>
      <c r="FU74" s="61"/>
      <c r="FV74" s="61"/>
      <c r="FW74" s="61"/>
      <c r="FX74" s="61"/>
      <c r="FY74" s="61"/>
      <c r="FZ74" s="61"/>
      <c r="GA74" s="61"/>
      <c r="GB74" s="61"/>
      <c r="GC74" s="61"/>
      <c r="GD74" s="61"/>
      <c r="GE74" s="61"/>
      <c r="GF74" s="61"/>
      <c r="GG74" s="61"/>
      <c r="GH74" s="61"/>
      <c r="GI74" s="61"/>
      <c r="GJ74" s="61"/>
      <c r="GK74" s="61"/>
      <c r="GL74" s="61"/>
      <c r="GM74" s="61"/>
      <c r="GN74" s="61"/>
      <c r="GO74" s="61"/>
      <c r="GP74" s="61"/>
      <c r="GQ74" s="61"/>
      <c r="GR74" s="61"/>
      <c r="GS74" s="61"/>
      <c r="GT74" s="61"/>
      <c r="GU74" s="61"/>
      <c r="GV74" s="61"/>
      <c r="GW74" s="61"/>
      <c r="GX74" s="61"/>
      <c r="GY74" s="61"/>
      <c r="GZ74" s="61"/>
      <c r="HA74" s="61"/>
      <c r="HB74" s="61"/>
      <c r="HC74" s="61"/>
      <c r="HD74" s="61"/>
      <c r="HE74" s="61"/>
      <c r="HF74" s="61"/>
      <c r="HG74" s="61"/>
      <c r="HH74" s="61"/>
      <c r="HI74" s="61"/>
      <c r="HJ74" s="61"/>
      <c r="HK74" s="61"/>
      <c r="HL74" s="61"/>
      <c r="HM74" s="61"/>
    </row>
    <row r="75" spans="1:236" ht="13" x14ac:dyDescent="0.3">
      <c r="A75" s="74"/>
      <c r="D75" s="1"/>
      <c r="E75" s="30"/>
      <c r="F75" s="4"/>
      <c r="Q75" s="31"/>
    </row>
    <row r="76" spans="1:236" ht="13" x14ac:dyDescent="0.3">
      <c r="A76" s="36"/>
      <c r="B76" s="32"/>
      <c r="C76" s="32"/>
      <c r="D76" s="32"/>
      <c r="E76" s="32"/>
      <c r="F76" s="32"/>
    </row>
    <row r="77" spans="1:236" ht="13" x14ac:dyDescent="0.3">
      <c r="B77" s="32"/>
      <c r="C77" s="32"/>
      <c r="D77" s="32"/>
      <c r="E77" s="32"/>
      <c r="F77" s="32"/>
      <c r="P77" s="32"/>
      <c r="Q77" s="32"/>
    </row>
    <row r="78" spans="1:236" ht="13" x14ac:dyDescent="0.3">
      <c r="B78" s="32"/>
      <c r="C78" s="32"/>
      <c r="D78" s="32"/>
      <c r="E78" s="32"/>
      <c r="F78" s="32"/>
      <c r="P78" s="23"/>
      <c r="Q78" s="23"/>
    </row>
    <row r="81" spans="1:1" x14ac:dyDescent="0.25">
      <c r="A81" s="496"/>
    </row>
    <row r="82" spans="1:1" x14ac:dyDescent="0.25">
      <c r="A82" s="496"/>
    </row>
    <row r="83" spans="1:1" x14ac:dyDescent="0.25">
      <c r="A83" s="496"/>
    </row>
    <row r="84" spans="1:1" x14ac:dyDescent="0.25">
      <c r="A84" s="496"/>
    </row>
    <row r="85" spans="1:1" x14ac:dyDescent="0.25">
      <c r="A85" s="496"/>
    </row>
    <row r="86" spans="1:1" x14ac:dyDescent="0.25">
      <c r="A86" s="496"/>
    </row>
    <row r="87" spans="1:1" x14ac:dyDescent="0.25">
      <c r="A87" s="496"/>
    </row>
    <row r="88" spans="1:1" x14ac:dyDescent="0.25">
      <c r="A88" s="496"/>
    </row>
    <row r="89" spans="1:1" x14ac:dyDescent="0.25">
      <c r="A89" s="496"/>
    </row>
    <row r="90" spans="1:1" x14ac:dyDescent="0.25">
      <c r="A90" s="496"/>
    </row>
    <row r="91" spans="1:1" x14ac:dyDescent="0.25">
      <c r="A91" s="496"/>
    </row>
    <row r="92" spans="1:1" x14ac:dyDescent="0.25">
      <c r="A92" s="496"/>
    </row>
    <row r="93" spans="1:1" x14ac:dyDescent="0.25">
      <c r="A93" s="496"/>
    </row>
    <row r="94" spans="1:1" x14ac:dyDescent="0.25">
      <c r="A94" s="496"/>
    </row>
    <row r="95" spans="1:1" x14ac:dyDescent="0.25">
      <c r="A95" s="496"/>
    </row>
  </sheetData>
  <sheetProtection algorithmName="SHA-512" hashValue="e8OcshIuA+xcjnQuGD7mK3FLQI6YhEP/W57remtFM96j12zvbcmG8mhNFzcbpcrifrDeaL7WdVnTlRP9jg43LQ==" saltValue="uSBLERr/NOKxhKQXV9PEvg==" spinCount="100000" sheet="1" objects="1" scenarios="1"/>
  <mergeCells count="8">
    <mergeCell ref="A81:A95"/>
    <mergeCell ref="A4:P4"/>
    <mergeCell ref="A1:P1"/>
    <mergeCell ref="A3:P3"/>
    <mergeCell ref="A6:K6"/>
    <mergeCell ref="G23:J23"/>
    <mergeCell ref="L23:O23"/>
    <mergeCell ref="A2:P2"/>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5345" r:id="rId4" name="Button 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5346" r:id="rId5" name="Button 2">
              <controlPr defaultSize="0" print="0" autoFill="0" autoPict="0" macro="[0]!Info">
                <anchor moveWithCells="1">
                  <from>
                    <xdr:col>16</xdr:col>
                    <xdr:colOff>393700</xdr:colOff>
                    <xdr:row>88</xdr:row>
                    <xdr:rowOff>38100</xdr:rowOff>
                  </from>
                  <to>
                    <xdr:col>30</xdr:col>
                    <xdr:colOff>165100</xdr:colOff>
                    <xdr:row>89</xdr:row>
                    <xdr:rowOff>88900</xdr:rowOff>
                  </to>
                </anchor>
              </controlPr>
            </control>
          </mc:Choice>
        </mc:AlternateContent>
        <mc:AlternateContent xmlns:mc="http://schemas.openxmlformats.org/markup-compatibility/2006">
          <mc:Choice Requires="x14">
            <control shapeId="185347" r:id="rId6" name="Button 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5348" r:id="rId7" name="Button 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30319-B250-4737-AD47-224864944D46}">
  <sheetPr>
    <pageSetUpPr fitToPage="1"/>
  </sheetPr>
  <dimension ref="A1:HM96"/>
  <sheetViews>
    <sheetView showGridLines="0" zoomScale="80" zoomScaleNormal="80" workbookViewId="0">
      <selection sqref="A1:P1"/>
    </sheetView>
  </sheetViews>
  <sheetFormatPr defaultColWidth="9.1796875" defaultRowHeight="12.5" x14ac:dyDescent="0.25"/>
  <cols>
    <col min="1" max="1" width="31" style="213" customWidth="1"/>
    <col min="2" max="2" width="2.1796875" style="213" customWidth="1"/>
    <col min="3" max="3" width="24.81640625" style="213" customWidth="1"/>
    <col min="4" max="4" width="15.26953125" style="213" customWidth="1"/>
    <col min="5" max="5" width="9.81640625" style="213" customWidth="1"/>
    <col min="6" max="6" width="3.7265625" style="213" customWidth="1"/>
    <col min="7" max="8" width="13.26953125" style="213" customWidth="1"/>
    <col min="9" max="9" width="14.54296875" style="213" customWidth="1"/>
    <col min="10" max="10" width="13.26953125" style="213" customWidth="1"/>
    <col min="11" max="11" width="7" style="213" customWidth="1"/>
    <col min="12" max="12" width="15.1796875" style="213" customWidth="1"/>
    <col min="13" max="14" width="14.453125" style="213" customWidth="1"/>
    <col min="15" max="15" width="16.26953125" style="213" bestFit="1" customWidth="1"/>
    <col min="16" max="16" width="13.81640625" style="213" bestFit="1" customWidth="1"/>
    <col min="17" max="17" width="9.1796875" style="213"/>
    <col min="18" max="26" width="9.1796875" style="213" hidden="1" customWidth="1"/>
    <col min="27" max="27" width="10.54296875" style="213" hidden="1" customWidth="1"/>
    <col min="28" max="29" width="9.1796875" style="213" hidden="1" customWidth="1"/>
    <col min="30" max="30" width="10" style="213" hidden="1" customWidth="1"/>
    <col min="31" max="31" width="15.1796875" style="213" customWidth="1"/>
    <col min="32" max="16384" width="9.1796875" style="213"/>
  </cols>
  <sheetData>
    <row r="1" spans="1:30" ht="20" x14ac:dyDescent="0.4">
      <c r="A1" s="499" t="s">
        <v>346</v>
      </c>
      <c r="B1" s="500"/>
      <c r="C1" s="500"/>
      <c r="D1" s="500"/>
      <c r="E1" s="500"/>
      <c r="F1" s="500"/>
      <c r="G1" s="500"/>
      <c r="H1" s="500"/>
      <c r="I1" s="500"/>
      <c r="J1" s="500"/>
      <c r="K1" s="500"/>
      <c r="L1" s="500"/>
      <c r="M1" s="500"/>
      <c r="N1" s="500"/>
      <c r="O1" s="500"/>
      <c r="P1" s="501"/>
    </row>
    <row r="2" spans="1:30" ht="18" x14ac:dyDescent="0.4">
      <c r="A2" s="532" t="s">
        <v>359</v>
      </c>
      <c r="B2" s="533"/>
      <c r="C2" s="533"/>
      <c r="D2" s="533"/>
      <c r="E2" s="533"/>
      <c r="F2" s="533"/>
      <c r="G2" s="533"/>
      <c r="H2" s="533"/>
      <c r="I2" s="533"/>
      <c r="J2" s="533"/>
      <c r="K2" s="533"/>
      <c r="L2" s="533"/>
      <c r="M2" s="533"/>
      <c r="N2" s="533"/>
      <c r="O2" s="533"/>
      <c r="P2" s="534"/>
    </row>
    <row r="3" spans="1:30" ht="8.25" customHeight="1" x14ac:dyDescent="0.4">
      <c r="A3" s="436"/>
      <c r="B3" s="437"/>
      <c r="C3" s="437"/>
      <c r="D3" s="437"/>
      <c r="E3" s="437"/>
      <c r="F3" s="437"/>
      <c r="G3" s="437"/>
      <c r="H3" s="437"/>
      <c r="I3" s="437"/>
      <c r="J3" s="437"/>
      <c r="K3" s="437"/>
      <c r="L3" s="437"/>
      <c r="M3" s="437"/>
      <c r="N3" s="437"/>
      <c r="O3" s="437"/>
      <c r="P3" s="438"/>
    </row>
    <row r="4" spans="1:30" ht="15.5" x14ac:dyDescent="0.35">
      <c r="A4" s="540" t="s">
        <v>90</v>
      </c>
      <c r="B4" s="541"/>
      <c r="C4" s="541"/>
      <c r="D4" s="541"/>
      <c r="E4" s="541"/>
      <c r="F4" s="541"/>
      <c r="G4" s="541"/>
      <c r="H4" s="541"/>
      <c r="I4" s="541"/>
      <c r="J4" s="541"/>
      <c r="K4" s="541"/>
      <c r="L4" s="541"/>
      <c r="M4" s="541"/>
      <c r="N4" s="541"/>
      <c r="O4" s="541"/>
      <c r="P4" s="542"/>
    </row>
    <row r="5" spans="1:30" ht="15.65" customHeight="1" x14ac:dyDescent="0.25">
      <c r="A5" s="543" t="s">
        <v>354</v>
      </c>
      <c r="B5" s="543"/>
      <c r="C5" s="543"/>
      <c r="D5" s="543"/>
      <c r="E5" s="543"/>
      <c r="F5" s="543"/>
      <c r="G5" s="543"/>
      <c r="H5" s="543"/>
      <c r="I5" s="543"/>
      <c r="J5" s="543"/>
      <c r="K5" s="543"/>
      <c r="L5" s="543"/>
      <c r="M5" s="543"/>
      <c r="N5" s="543"/>
      <c r="O5" s="543"/>
      <c r="P5" s="544"/>
    </row>
    <row r="6" spans="1:30" x14ac:dyDescent="0.25">
      <c r="A6" s="330">
        <f ca="1">TODAY()</f>
        <v>46226</v>
      </c>
      <c r="B6" s="386"/>
      <c r="C6" s="387"/>
      <c r="D6" s="387"/>
      <c r="E6" s="387"/>
      <c r="F6" s="387"/>
      <c r="G6" s="387"/>
      <c r="H6" s="387"/>
      <c r="I6" s="387"/>
      <c r="P6" s="329"/>
    </row>
    <row r="7" spans="1:30" ht="25" x14ac:dyDescent="0.5">
      <c r="A7" s="545"/>
      <c r="B7" s="546"/>
      <c r="C7" s="546"/>
      <c r="D7" s="546"/>
      <c r="E7" s="546"/>
      <c r="F7" s="546"/>
      <c r="G7" s="546"/>
      <c r="H7" s="546"/>
      <c r="I7" s="546"/>
      <c r="J7" s="546"/>
      <c r="K7" s="546"/>
      <c r="L7" s="546"/>
      <c r="M7" s="546"/>
      <c r="N7" s="546"/>
      <c r="O7" s="546"/>
      <c r="P7" s="547"/>
    </row>
    <row r="8" spans="1:30" ht="15.5" x14ac:dyDescent="0.35">
      <c r="A8" s="331" t="s">
        <v>2</v>
      </c>
      <c r="B8" s="388"/>
      <c r="C8" s="214" cm="1">
        <f t="array" ref="C8:D8">'Customer Info'!B7:C7</f>
        <v>0</v>
      </c>
      <c r="D8" s="213">
        <v>0</v>
      </c>
      <c r="I8" s="389"/>
      <c r="P8" s="329"/>
    </row>
    <row r="9" spans="1:30" ht="15.5" x14ac:dyDescent="0.35">
      <c r="A9" s="332" t="s">
        <v>26</v>
      </c>
      <c r="B9" s="388"/>
      <c r="C9" s="214" cm="1">
        <f t="array" ref="C9:D9">'Customer Info'!B7:C7</f>
        <v>0</v>
      </c>
      <c r="D9" s="213">
        <v>0</v>
      </c>
      <c r="P9" s="329"/>
    </row>
    <row r="10" spans="1:30" ht="13" x14ac:dyDescent="0.3">
      <c r="A10" s="331" t="s">
        <v>3</v>
      </c>
      <c r="B10" s="390">
        <f>'Customer Info'!B8</f>
        <v>8</v>
      </c>
      <c r="C10" s="391" t="str">
        <f>LOOKUP(B10,R10:AD10,R13:AD13)</f>
        <v>August</v>
      </c>
      <c r="D10" s="216">
        <f>'Customer Info'!C8</f>
        <v>2026</v>
      </c>
      <c r="P10" s="329"/>
      <c r="S10" s="213">
        <v>1</v>
      </c>
      <c r="T10" s="213">
        <v>2</v>
      </c>
      <c r="U10" s="213">
        <v>3</v>
      </c>
      <c r="V10" s="213">
        <v>4</v>
      </c>
      <c r="W10" s="213">
        <v>5</v>
      </c>
      <c r="X10" s="213">
        <v>6</v>
      </c>
      <c r="Y10" s="213">
        <v>7</v>
      </c>
      <c r="Z10" s="213">
        <v>8</v>
      </c>
      <c r="AA10" s="213">
        <v>9</v>
      </c>
      <c r="AB10" s="213">
        <v>10</v>
      </c>
      <c r="AC10" s="213">
        <v>11</v>
      </c>
      <c r="AD10" s="213">
        <v>12</v>
      </c>
    </row>
    <row r="11" spans="1:30" ht="13" x14ac:dyDescent="0.3">
      <c r="A11" s="331" t="s">
        <v>250</v>
      </c>
      <c r="B11" s="390"/>
      <c r="C11" s="391" t="str">
        <f>'Customer Info'!$B$9</f>
        <v>No</v>
      </c>
      <c r="D11" s="216"/>
      <c r="P11" s="329"/>
    </row>
    <row r="12" spans="1:30" ht="13" x14ac:dyDescent="0.3">
      <c r="A12" s="331" t="s">
        <v>370</v>
      </c>
      <c r="B12" s="390"/>
      <c r="C12" s="391" t="str">
        <f>'Customer Info'!$B$34</f>
        <v>Yes</v>
      </c>
      <c r="D12" s="216"/>
      <c r="P12" s="329"/>
    </row>
    <row r="13" spans="1:30" ht="15" customHeight="1" x14ac:dyDescent="0.3">
      <c r="A13" s="548"/>
      <c r="B13" s="549"/>
      <c r="C13" s="549"/>
      <c r="D13" s="549"/>
      <c r="E13" s="549"/>
      <c r="F13" s="549"/>
      <c r="G13" s="549"/>
      <c r="H13" s="549"/>
      <c r="I13" s="549"/>
      <c r="P13" s="329"/>
      <c r="R13" s="213" t="s">
        <v>109</v>
      </c>
      <c r="S13" s="233" t="s">
        <v>97</v>
      </c>
      <c r="T13" s="233" t="s">
        <v>98</v>
      </c>
      <c r="U13" s="233" t="s">
        <v>99</v>
      </c>
      <c r="V13" s="233" t="s">
        <v>100</v>
      </c>
      <c r="W13" s="233" t="s">
        <v>101</v>
      </c>
      <c r="X13" s="233" t="s">
        <v>102</v>
      </c>
      <c r="Y13" s="233" t="s">
        <v>103</v>
      </c>
      <c r="Z13" s="233" t="s">
        <v>104</v>
      </c>
      <c r="AA13" s="233" t="s">
        <v>105</v>
      </c>
      <c r="AB13" s="233" t="s">
        <v>107</v>
      </c>
      <c r="AC13" s="233" t="s">
        <v>106</v>
      </c>
      <c r="AD13" s="233" t="s">
        <v>108</v>
      </c>
    </row>
    <row r="14" spans="1:30" ht="13" x14ac:dyDescent="0.3">
      <c r="A14" s="333" t="s">
        <v>27</v>
      </c>
      <c r="B14" s="231"/>
      <c r="C14" s="231"/>
      <c r="D14" s="231"/>
      <c r="E14" s="231"/>
      <c r="F14" s="231"/>
      <c r="G14" s="231"/>
      <c r="H14" s="231"/>
      <c r="I14" s="231"/>
      <c r="J14" s="231"/>
      <c r="K14" s="231"/>
      <c r="L14" s="231"/>
      <c r="M14" s="231"/>
      <c r="N14" s="231"/>
      <c r="O14" s="231"/>
      <c r="P14" s="334"/>
      <c r="R14" s="213" t="s">
        <v>154</v>
      </c>
      <c r="S14" s="232">
        <v>3.1399999999999997E-2</v>
      </c>
      <c r="T14" s="232">
        <v>3.1399999999999997E-2</v>
      </c>
      <c r="U14" s="232">
        <v>3.1399999999999997E-2</v>
      </c>
      <c r="V14" s="232">
        <v>3.1399999999999997E-2</v>
      </c>
      <c r="W14" s="232">
        <v>3.1399999999999997E-2</v>
      </c>
      <c r="X14" s="232">
        <v>3.1399999999999997E-2</v>
      </c>
      <c r="Y14" s="232">
        <v>3.1399999999999997E-2</v>
      </c>
      <c r="Z14" s="232">
        <v>3.1399999999999997E-2</v>
      </c>
      <c r="AA14" s="232">
        <v>3.1399999999999997E-2</v>
      </c>
      <c r="AB14" s="232">
        <v>3.1399999999999997E-2</v>
      </c>
      <c r="AC14" s="232">
        <v>3.1399999999999997E-2</v>
      </c>
      <c r="AD14" s="232">
        <v>3.1399999999999997E-2</v>
      </c>
    </row>
    <row r="15" spans="1:30" x14ac:dyDescent="0.25">
      <c r="A15" s="335"/>
      <c r="C15" s="233" t="s">
        <v>54</v>
      </c>
      <c r="D15" s="233" t="s">
        <v>55</v>
      </c>
      <c r="P15" s="329"/>
    </row>
    <row r="16" spans="1:30" x14ac:dyDescent="0.25">
      <c r="A16" s="336" t="s">
        <v>28</v>
      </c>
      <c r="B16" s="392"/>
      <c r="C16" s="393">
        <f>'Customer Info'!$B$18</f>
        <v>0</v>
      </c>
      <c r="D16" s="393">
        <f>ROUND(C16*C22,1)</f>
        <v>0</v>
      </c>
      <c r="E16" s="392" t="s">
        <v>45</v>
      </c>
      <c r="F16" s="394"/>
      <c r="G16" s="392" t="s">
        <v>15</v>
      </c>
      <c r="I16" s="42" t="s">
        <v>15</v>
      </c>
      <c r="J16" s="392"/>
      <c r="K16" s="392"/>
      <c r="L16" s="392"/>
      <c r="M16" s="392"/>
      <c r="N16" s="392"/>
      <c r="P16" s="329"/>
    </row>
    <row r="17" spans="1:30" x14ac:dyDescent="0.25">
      <c r="A17" s="336" t="s">
        <v>29</v>
      </c>
      <c r="B17" s="392"/>
      <c r="C17" s="393">
        <f>'Customer Info'!$B$19</f>
        <v>0</v>
      </c>
      <c r="D17" s="393">
        <f>C17*C22</f>
        <v>0</v>
      </c>
      <c r="E17" s="392" t="s">
        <v>45</v>
      </c>
      <c r="F17" s="394"/>
      <c r="G17" s="392" t="s">
        <v>30</v>
      </c>
      <c r="I17" s="395" t="str">
        <f>IF(MAX(C16,C17)&gt;0,C18/(MAX(C16,C17)*730), " ")</f>
        <v xml:space="preserve"> </v>
      </c>
      <c r="J17" s="392"/>
      <c r="K17" s="392"/>
      <c r="L17" s="392"/>
      <c r="M17" s="392"/>
      <c r="N17" s="392"/>
      <c r="P17" s="329"/>
      <c r="X17" s="232"/>
      <c r="Y17" s="232"/>
      <c r="Z17" s="232"/>
      <c r="AA17" s="232"/>
    </row>
    <row r="18" spans="1:30" x14ac:dyDescent="0.25">
      <c r="A18" s="336" t="s">
        <v>43</v>
      </c>
      <c r="B18" s="392"/>
      <c r="C18" s="396">
        <f>IF('Customer Info'!$B$21+'Customer Info'!$B$22-'Customer Info'!$B$23&lt;0,0,'Customer Info'!$B$21+'Customer Info'!$B$22-'Customer Info'!$B$23)</f>
        <v>0</v>
      </c>
      <c r="D18" s="396">
        <f>C18*C22</f>
        <v>0</v>
      </c>
      <c r="E18" s="392" t="s">
        <v>41</v>
      </c>
      <c r="F18" s="394"/>
      <c r="G18" s="392"/>
      <c r="H18" s="392"/>
      <c r="I18" s="392"/>
      <c r="J18" s="392"/>
      <c r="K18" s="392"/>
      <c r="L18" s="392"/>
      <c r="M18" s="392"/>
      <c r="N18" s="392"/>
      <c r="O18" s="392"/>
      <c r="P18" s="329"/>
    </row>
    <row r="19" spans="1:30" x14ac:dyDescent="0.25">
      <c r="A19" s="336" t="s">
        <v>195</v>
      </c>
      <c r="B19" s="392"/>
      <c r="C19" s="396">
        <f>'Customer Info'!$B$27</f>
        <v>0</v>
      </c>
      <c r="D19" s="396">
        <f>$C$19*$C$22</f>
        <v>0</v>
      </c>
      <c r="E19" s="392" t="s">
        <v>198</v>
      </c>
      <c r="F19" s="394"/>
      <c r="K19" s="392"/>
      <c r="L19" s="392"/>
      <c r="M19" s="392"/>
      <c r="N19" s="392"/>
      <c r="P19" s="329"/>
    </row>
    <row r="20" spans="1:30" x14ac:dyDescent="0.25">
      <c r="A20" s="336" t="s">
        <v>196</v>
      </c>
      <c r="B20" s="392"/>
      <c r="C20" s="397">
        <f>IF('Customer Info'!$B$18=0,0,ROUND(MAX(ROUND('Customer Info'!$B$18*'GS DCT PRI'!C22,1),ROUND('Customer Info'!$B$19*'GS DCT PRI'!C22,1))/'Customer Info'!$D$29,1))</f>
        <v>0</v>
      </c>
      <c r="D20" s="393">
        <f>$C$20</f>
        <v>0</v>
      </c>
      <c r="E20" s="392" t="s">
        <v>199</v>
      </c>
      <c r="F20" s="394"/>
      <c r="K20" s="392"/>
      <c r="L20" s="392"/>
      <c r="M20" s="392"/>
      <c r="N20" s="392"/>
      <c r="P20" s="329"/>
    </row>
    <row r="21" spans="1:30" x14ac:dyDescent="0.25">
      <c r="A21" s="336" t="s">
        <v>197</v>
      </c>
      <c r="B21" s="392"/>
      <c r="C21" s="396"/>
      <c r="D21" s="397">
        <f>MAX(100,ROUND(1.15*(MAX('Customer Info'!$B$18*'GS DCT PRI'!C22,'Customer Info'!$B$19*'GS DCT PRI'!C22)),1))</f>
        <v>100</v>
      </c>
      <c r="E21" s="392" t="s">
        <v>199</v>
      </c>
      <c r="F21" s="394"/>
      <c r="K21" s="392"/>
      <c r="L21" s="392"/>
      <c r="M21" s="392"/>
      <c r="N21" s="392"/>
      <c r="P21" s="329"/>
    </row>
    <row r="22" spans="1:30" ht="13" x14ac:dyDescent="0.3">
      <c r="A22" s="336" t="s">
        <v>53</v>
      </c>
      <c r="B22" s="392"/>
      <c r="C22" s="398">
        <f>+'Customer Info'!$E$18</f>
        <v>1</v>
      </c>
      <c r="D22" s="392"/>
      <c r="E22" s="392"/>
      <c r="F22" s="394"/>
      <c r="G22" s="399"/>
      <c r="H22" s="399"/>
      <c r="I22" s="399"/>
      <c r="J22" s="399"/>
      <c r="K22" s="392"/>
      <c r="L22" s="392"/>
      <c r="M22" s="392"/>
      <c r="N22" s="392"/>
      <c r="P22" s="329"/>
      <c r="S22" s="232"/>
      <c r="T22" s="232"/>
      <c r="U22" s="232"/>
      <c r="V22" s="232"/>
      <c r="W22" s="232"/>
      <c r="X22" s="232"/>
      <c r="Y22" s="232"/>
      <c r="Z22" s="232"/>
      <c r="AA22" s="232"/>
      <c r="AB22" s="232"/>
      <c r="AC22" s="232"/>
      <c r="AD22" s="232"/>
    </row>
    <row r="23" spans="1:30" x14ac:dyDescent="0.25">
      <c r="A23" s="336"/>
      <c r="B23" s="392"/>
      <c r="C23" s="317" t="s">
        <v>15</v>
      </c>
      <c r="D23" s="550" t="s">
        <v>15</v>
      </c>
      <c r="E23" s="550"/>
      <c r="F23" s="550"/>
      <c r="G23" s="550"/>
      <c r="H23" s="550"/>
      <c r="K23" s="392"/>
      <c r="L23" s="392"/>
      <c r="M23" s="392"/>
      <c r="N23" s="392"/>
      <c r="O23" s="300"/>
      <c r="P23" s="329"/>
    </row>
    <row r="24" spans="1:30" ht="13" x14ac:dyDescent="0.3">
      <c r="A24" s="336" t="s">
        <v>15</v>
      </c>
      <c r="B24" s="392"/>
      <c r="C24" s="317" t="s">
        <v>15</v>
      </c>
      <c r="D24" s="550" t="s">
        <v>15</v>
      </c>
      <c r="E24" s="550"/>
      <c r="F24" s="550"/>
      <c r="G24" s="550"/>
      <c r="H24" s="550"/>
      <c r="I24" s="399"/>
      <c r="J24" s="399"/>
      <c r="K24" s="392"/>
      <c r="L24" s="392"/>
      <c r="M24" s="392"/>
      <c r="N24" s="392"/>
      <c r="O24" s="300"/>
      <c r="P24" s="329"/>
    </row>
    <row r="25" spans="1:30" ht="13" x14ac:dyDescent="0.3">
      <c r="A25" s="336"/>
      <c r="B25" s="392"/>
      <c r="C25" s="394"/>
      <c r="D25" s="394"/>
      <c r="E25" s="394"/>
      <c r="F25" s="394"/>
      <c r="G25" s="399"/>
      <c r="H25" s="399"/>
      <c r="I25" s="399"/>
      <c r="J25" s="399"/>
      <c r="K25" s="392"/>
      <c r="L25" s="392"/>
      <c r="M25" s="392"/>
      <c r="N25" s="392"/>
      <c r="O25" s="392"/>
      <c r="P25" s="329"/>
    </row>
    <row r="26" spans="1:30" ht="13" x14ac:dyDescent="0.3">
      <c r="A26" s="333" t="s">
        <v>31</v>
      </c>
      <c r="B26" s="231"/>
      <c r="C26" s="231"/>
      <c r="D26" s="231"/>
      <c r="E26" s="231"/>
      <c r="F26" s="231"/>
      <c r="G26" s="535" t="s">
        <v>67</v>
      </c>
      <c r="H26" s="536"/>
      <c r="I26" s="536"/>
      <c r="J26" s="537"/>
      <c r="K26" s="231"/>
      <c r="L26" s="538" t="s">
        <v>68</v>
      </c>
      <c r="M26" s="538"/>
      <c r="N26" s="538"/>
      <c r="O26" s="538"/>
      <c r="P26" s="329"/>
    </row>
    <row r="27" spans="1:30" ht="13" x14ac:dyDescent="0.3">
      <c r="A27" s="335"/>
      <c r="G27" s="230" t="s">
        <v>64</v>
      </c>
      <c r="H27" s="230" t="s">
        <v>65</v>
      </c>
      <c r="I27" s="230" t="s">
        <v>66</v>
      </c>
      <c r="J27" s="400" t="s">
        <v>34</v>
      </c>
      <c r="L27" s="373" t="s">
        <v>64</v>
      </c>
      <c r="M27" s="373" t="s">
        <v>65</v>
      </c>
      <c r="N27" s="373" t="s">
        <v>66</v>
      </c>
      <c r="O27" s="373" t="s">
        <v>34</v>
      </c>
      <c r="P27" s="401" t="s">
        <v>56</v>
      </c>
    </row>
    <row r="28" spans="1:30" x14ac:dyDescent="0.25">
      <c r="A28" s="335" t="s">
        <v>32</v>
      </c>
      <c r="G28" s="66"/>
      <c r="H28" s="66"/>
      <c r="I28" s="66">
        <f>'Rider Rates'!$B$28</f>
        <v>21</v>
      </c>
      <c r="J28" s="66">
        <f>SUM(G28:I28)</f>
        <v>21</v>
      </c>
      <c r="L28" s="229"/>
      <c r="M28" s="229"/>
      <c r="N28" s="229">
        <f>I28</f>
        <v>21</v>
      </c>
      <c r="O28" s="162">
        <f>SUM(L28:N28)</f>
        <v>21</v>
      </c>
      <c r="P28" s="338">
        <f>'Rider Rates'!$K$24</f>
        <v>46122</v>
      </c>
    </row>
    <row r="29" spans="1:30" x14ac:dyDescent="0.25">
      <c r="A29" s="335" t="s">
        <v>126</v>
      </c>
      <c r="D29" s="402">
        <f>D18</f>
        <v>0</v>
      </c>
      <c r="E29" s="403" t="s">
        <v>41</v>
      </c>
      <c r="F29" s="404" t="s">
        <v>8</v>
      </c>
      <c r="G29" s="64"/>
      <c r="H29" s="66"/>
      <c r="I29" s="66"/>
      <c r="J29" s="64"/>
      <c r="K29" s="405" t="s">
        <v>42</v>
      </c>
      <c r="L29" s="66"/>
      <c r="M29" s="229"/>
      <c r="N29" s="66"/>
      <c r="O29" s="162"/>
      <c r="P29" s="338"/>
    </row>
    <row r="30" spans="1:30" x14ac:dyDescent="0.25">
      <c r="A30" s="335" t="s">
        <v>33</v>
      </c>
      <c r="D30" s="406">
        <f>IF(C12="No",ROUND(MAX(D16,D17,IF('Customer Info'!B14&lt;25001,0,IF('Customer Info'!B14&lt;75001,15000+(('Customer Info'!B14-25000)*0.85),IF('Customer Info'!B14&lt;75000,0,IF(((57500+('Customer Info'!B14-75000))/'Customer Info'!B14)&gt;85%,'Customer Info'!B14*85%,57500+('Customer Info'!B14-75000))))),('Customer Info'!B16)*0.85),1),ROUND(MAX(D16,D17,('Customer Info'!B14-100)*0.6,('Customer Info'!B16-100)*0.6),1))</f>
        <v>0</v>
      </c>
      <c r="E30" s="392" t="s">
        <v>45</v>
      </c>
      <c r="F30" s="407" t="s">
        <v>8</v>
      </c>
      <c r="G30" s="65"/>
      <c r="H30" s="65"/>
      <c r="I30" s="66">
        <f>'Rider Rates'!$G$28</f>
        <v>9.0500000000000007</v>
      </c>
      <c r="J30" s="65">
        <f>SUM(G30:I30)</f>
        <v>9.0500000000000007</v>
      </c>
      <c r="K30" s="220" t="s">
        <v>44</v>
      </c>
      <c r="L30" s="66"/>
      <c r="M30" s="66"/>
      <c r="N30" s="66">
        <f>ROUND($D30*I30,2)</f>
        <v>0</v>
      </c>
      <c r="O30" s="162">
        <f>SUM(L30:N30)</f>
        <v>0</v>
      </c>
      <c r="P30" s="338">
        <f>'Rider Rates'!$K$24</f>
        <v>46122</v>
      </c>
    </row>
    <row r="31" spans="1:30" x14ac:dyDescent="0.25">
      <c r="A31" s="335" t="s">
        <v>185</v>
      </c>
      <c r="D31" s="406">
        <f>IF(D20&lt;=100,0,ROUND(IF(D20-D21&gt;0,D20-D21),1))</f>
        <v>0</v>
      </c>
      <c r="E31" s="392" t="s">
        <v>183</v>
      </c>
      <c r="F31" s="407" t="s">
        <v>8</v>
      </c>
      <c r="G31" s="89"/>
      <c r="H31" s="65"/>
      <c r="I31" s="66">
        <f>'Rider Rates'!$H$28</f>
        <v>1.67</v>
      </c>
      <c r="J31" s="89">
        <f>SUM(G31:I31)</f>
        <v>1.67</v>
      </c>
      <c r="K31" s="220" t="s">
        <v>44</v>
      </c>
      <c r="L31" s="66"/>
      <c r="M31" s="66"/>
      <c r="N31" s="66">
        <f>ROUND($D31*I31,2)</f>
        <v>0</v>
      </c>
      <c r="O31" s="66">
        <f>SUM(L31:N31)</f>
        <v>0</v>
      </c>
      <c r="P31" s="338">
        <f>'Rider Rates'!$K$24</f>
        <v>46122</v>
      </c>
    </row>
    <row r="32" spans="1:30" ht="13" x14ac:dyDescent="0.3">
      <c r="A32" s="339" t="s">
        <v>50</v>
      </c>
      <c r="B32" s="217"/>
      <c r="C32" s="217"/>
      <c r="D32" s="408"/>
      <c r="E32" s="408"/>
      <c r="F32" s="217"/>
      <c r="G32" s="217"/>
      <c r="H32" s="217"/>
      <c r="I32" s="217"/>
      <c r="J32" s="217"/>
      <c r="K32" s="409"/>
      <c r="L32" s="210"/>
      <c r="M32" s="210"/>
      <c r="N32" s="210">
        <f>SUM(N28:N31)</f>
        <v>21</v>
      </c>
      <c r="O32" s="210">
        <f>SUM(O28:O31)</f>
        <v>21</v>
      </c>
      <c r="P32" s="329"/>
    </row>
    <row r="33" spans="1:16" ht="13" x14ac:dyDescent="0.3">
      <c r="A33" s="340"/>
      <c r="B33" s="226"/>
      <c r="C33" s="228"/>
      <c r="D33" s="228"/>
      <c r="E33" s="228"/>
      <c r="F33" s="228"/>
      <c r="G33" s="227"/>
      <c r="H33" s="227"/>
      <c r="I33" s="227"/>
      <c r="J33" s="227"/>
      <c r="K33" s="226"/>
      <c r="L33" s="226"/>
      <c r="M33" s="226"/>
      <c r="N33" s="226"/>
      <c r="O33" s="226"/>
      <c r="P33" s="341"/>
    </row>
    <row r="34" spans="1:16" ht="13" x14ac:dyDescent="0.3">
      <c r="A34" s="342" t="s">
        <v>69</v>
      </c>
      <c r="D34" s="402"/>
      <c r="E34" s="402"/>
      <c r="K34" s="220"/>
      <c r="L34" s="220"/>
      <c r="M34" s="220"/>
      <c r="N34" s="220"/>
      <c r="O34" s="245"/>
      <c r="P34" s="318"/>
    </row>
    <row r="35" spans="1:16" ht="13" x14ac:dyDescent="0.3">
      <c r="A35" s="342"/>
      <c r="D35" s="402"/>
      <c r="E35" s="402"/>
      <c r="K35" s="220"/>
      <c r="L35" s="220"/>
      <c r="M35" s="220"/>
      <c r="N35" s="220"/>
      <c r="O35" s="245"/>
      <c r="P35" s="318"/>
    </row>
    <row r="36" spans="1:16" ht="13" x14ac:dyDescent="0.3">
      <c r="A36" s="410" t="s">
        <v>292</v>
      </c>
      <c r="D36" s="402"/>
      <c r="E36" s="402"/>
      <c r="K36" s="220"/>
      <c r="L36" s="220"/>
      <c r="M36" s="220"/>
      <c r="N36" s="220"/>
      <c r="O36" s="245"/>
      <c r="P36" s="329"/>
    </row>
    <row r="37" spans="1:16" x14ac:dyDescent="0.25">
      <c r="A37" s="343" t="s">
        <v>372</v>
      </c>
      <c r="D37" s="402">
        <f>IF($C$18&lt;0,0,IF($C$18&gt;833000,833000,$C$18))</f>
        <v>0</v>
      </c>
      <c r="E37" s="411" t="s">
        <v>41</v>
      </c>
      <c r="F37" s="407" t="s">
        <v>8</v>
      </c>
      <c r="G37" s="412"/>
      <c r="H37" s="64"/>
      <c r="I37" s="80">
        <f>'Rider Rates'!$G$35</f>
        <v>5.5215000000000004E-3</v>
      </c>
      <c r="J37" s="6">
        <f t="shared" ref="J37:J44" si="0">SUM(G37:I37)</f>
        <v>5.5215000000000004E-3</v>
      </c>
      <c r="K37" s="220" t="s">
        <v>42</v>
      </c>
      <c r="L37" s="66"/>
      <c r="M37" s="66"/>
      <c r="N37" s="66">
        <f>ROUND($D37*I37,2)</f>
        <v>0</v>
      </c>
      <c r="O37" s="66">
        <f t="shared" ref="O37:O66" si="1">SUM(L37:N37)</f>
        <v>0</v>
      </c>
      <c r="P37" s="338">
        <f>'Rider Rates'!$O$35</f>
        <v>46022</v>
      </c>
    </row>
    <row r="38" spans="1:16" x14ac:dyDescent="0.25">
      <c r="A38" s="343" t="s">
        <v>373</v>
      </c>
      <c r="D38" s="402">
        <f>IF($C$18-833000&gt;0,$C$18-D37,0)</f>
        <v>0</v>
      </c>
      <c r="E38" s="411" t="s">
        <v>41</v>
      </c>
      <c r="F38" s="407" t="s">
        <v>8</v>
      </c>
      <c r="G38" s="412"/>
      <c r="H38" s="64"/>
      <c r="I38" s="80">
        <f>'Rider Rates'!$G$36</f>
        <v>1.7560000000000001E-4</v>
      </c>
      <c r="J38" s="91">
        <f t="shared" si="0"/>
        <v>1.7560000000000001E-4</v>
      </c>
      <c r="K38" s="220" t="s">
        <v>42</v>
      </c>
      <c r="L38" s="66"/>
      <c r="M38" s="66"/>
      <c r="N38" s="66">
        <f>ROUND($D38*I38,2)</f>
        <v>0</v>
      </c>
      <c r="O38" s="66">
        <f t="shared" si="1"/>
        <v>0</v>
      </c>
      <c r="P38" s="338">
        <f>'Rider Rates'!$O$36</f>
        <v>45293</v>
      </c>
    </row>
    <row r="39" spans="1:16" x14ac:dyDescent="0.25">
      <c r="A39" s="343" t="s">
        <v>47</v>
      </c>
      <c r="B39" s="213" t="s">
        <v>15</v>
      </c>
      <c r="D39" s="402">
        <f>IF('Customer Info'!$C$31=TRUE,0,IF(C18&lt;0,0,IF(C18&gt;2000,2000,C18)))</f>
        <v>0</v>
      </c>
      <c r="E39" s="411" t="s">
        <v>41</v>
      </c>
      <c r="F39" s="407" t="s">
        <v>8</v>
      </c>
      <c r="G39" s="412"/>
      <c r="H39" s="64"/>
      <c r="I39" s="80">
        <f>'Rider Rates'!$G$37</f>
        <v>4.6499999999999996E-3</v>
      </c>
      <c r="J39" s="90">
        <f t="shared" si="0"/>
        <v>4.6499999999999996E-3</v>
      </c>
      <c r="K39" s="220" t="s">
        <v>42</v>
      </c>
      <c r="L39" s="66"/>
      <c r="M39" s="66"/>
      <c r="N39" s="66">
        <f>ROUND($D39*I39,2)</f>
        <v>0</v>
      </c>
      <c r="O39" s="66">
        <f t="shared" si="1"/>
        <v>0</v>
      </c>
      <c r="P39" s="338">
        <f>'Rider Rates'!$O$37</f>
        <v>44531</v>
      </c>
    </row>
    <row r="40" spans="1:16" x14ac:dyDescent="0.25">
      <c r="A40" s="343" t="s">
        <v>48</v>
      </c>
      <c r="B40" s="213" t="s">
        <v>15</v>
      </c>
      <c r="D40" s="402">
        <f>IF('Customer Info'!$C$31=TRUE,0,IF(C18&gt;15000,13000,IF(C18&gt;2000,C18-2000,0)))</f>
        <v>0</v>
      </c>
      <c r="E40" s="411" t="s">
        <v>41</v>
      </c>
      <c r="F40" s="407" t="s">
        <v>8</v>
      </c>
      <c r="G40" s="412"/>
      <c r="H40" s="64"/>
      <c r="I40" s="80">
        <f>'Rider Rates'!$G$38</f>
        <v>4.1900000000000001E-3</v>
      </c>
      <c r="J40" s="90">
        <f t="shared" si="0"/>
        <v>4.1900000000000001E-3</v>
      </c>
      <c r="K40" s="220" t="s">
        <v>42</v>
      </c>
      <c r="L40" s="66"/>
      <c r="M40" s="66"/>
      <c r="N40" s="66">
        <f>ROUND($D40*I40,2)</f>
        <v>0</v>
      </c>
      <c r="O40" s="66">
        <f t="shared" si="1"/>
        <v>0</v>
      </c>
      <c r="P40" s="338">
        <f>'Rider Rates'!$O$38</f>
        <v>44531</v>
      </c>
    </row>
    <row r="41" spans="1:16" x14ac:dyDescent="0.25">
      <c r="A41" s="343" t="s">
        <v>49</v>
      </c>
      <c r="B41" s="213" t="s">
        <v>15</v>
      </c>
      <c r="D41" s="402">
        <f>IF('Customer Info'!$C$31=TRUE,0,IF(C18-D39-D40&gt;0,C18-D39-D40,0))</f>
        <v>0</v>
      </c>
      <c r="E41" s="411" t="s">
        <v>41</v>
      </c>
      <c r="F41" s="407" t="s">
        <v>8</v>
      </c>
      <c r="G41" s="412"/>
      <c r="H41" s="64"/>
      <c r="I41" s="80">
        <f>'Rider Rates'!$G$39</f>
        <v>3.63E-3</v>
      </c>
      <c r="J41" s="90">
        <f t="shared" si="0"/>
        <v>3.63E-3</v>
      </c>
      <c r="K41" s="220" t="s">
        <v>42</v>
      </c>
      <c r="L41" s="66"/>
      <c r="M41" s="66"/>
      <c r="N41" s="66">
        <f>ROUND($D41*I41,2)</f>
        <v>0</v>
      </c>
      <c r="O41" s="66">
        <f t="shared" si="1"/>
        <v>0</v>
      </c>
      <c r="P41" s="338">
        <f>'Rider Rates'!$O$39</f>
        <v>44531</v>
      </c>
    </row>
    <row r="42" spans="1:16" x14ac:dyDescent="0.25">
      <c r="A42" s="343" t="s">
        <v>159</v>
      </c>
      <c r="B42" s="386"/>
      <c r="C42" s="386"/>
      <c r="D42" s="402">
        <f>IF($C$18&lt;1,0,$C$18)</f>
        <v>0</v>
      </c>
      <c r="E42" s="403" t="s">
        <v>41</v>
      </c>
      <c r="F42" s="404" t="s">
        <v>8</v>
      </c>
      <c r="G42" s="124"/>
      <c r="H42" s="124"/>
      <c r="I42" s="198">
        <f>'Rider Rates'!$I$40</f>
        <v>-1.06E-3</v>
      </c>
      <c r="J42" s="198">
        <f t="shared" si="0"/>
        <v>-1.06E-3</v>
      </c>
      <c r="K42" s="405" t="s">
        <v>42</v>
      </c>
      <c r="L42" s="82"/>
      <c r="M42" s="82"/>
      <c r="N42" s="82">
        <f>ROUND(D42*I42,2)</f>
        <v>0</v>
      </c>
      <c r="O42" s="82">
        <f t="shared" si="1"/>
        <v>0</v>
      </c>
      <c r="P42" s="338">
        <f>'Rider Rates'!$O$40</f>
        <v>46122</v>
      </c>
    </row>
    <row r="43" spans="1:16" ht="13" x14ac:dyDescent="0.3">
      <c r="A43" s="343" t="s">
        <v>162</v>
      </c>
      <c r="B43" s="386"/>
      <c r="C43" s="386"/>
      <c r="D43" s="151"/>
      <c r="E43" s="403" t="s">
        <v>109</v>
      </c>
      <c r="F43" s="404"/>
      <c r="G43" s="87"/>
      <c r="H43" s="413"/>
      <c r="I43" s="414">
        <f>'Rider Rates'!$C$41</f>
        <v>1.02</v>
      </c>
      <c r="J43" s="414">
        <f t="shared" si="0"/>
        <v>1.02</v>
      </c>
      <c r="K43" s="405"/>
      <c r="L43" s="82"/>
      <c r="M43" s="82"/>
      <c r="N43" s="82">
        <f>I43</f>
        <v>1.02</v>
      </c>
      <c r="O43" s="82">
        <f t="shared" si="1"/>
        <v>1.02</v>
      </c>
      <c r="P43" s="338">
        <f>'Rider Rates'!$O$41</f>
        <v>46122</v>
      </c>
    </row>
    <row r="44" spans="1:16" ht="13" x14ac:dyDescent="0.3">
      <c r="A44" s="343" t="s">
        <v>352</v>
      </c>
      <c r="B44" s="386"/>
      <c r="C44" s="386"/>
      <c r="D44" s="151"/>
      <c r="E44" s="403" t="s">
        <v>109</v>
      </c>
      <c r="F44" s="404"/>
      <c r="G44" s="87"/>
      <c r="H44" s="413"/>
      <c r="I44" s="414">
        <f>'Rider Rates'!$C$42</f>
        <v>22.68</v>
      </c>
      <c r="J44" s="414">
        <f t="shared" si="0"/>
        <v>22.68</v>
      </c>
      <c r="K44" s="405"/>
      <c r="L44" s="82"/>
      <c r="M44" s="82"/>
      <c r="N44" s="82">
        <f>I44</f>
        <v>22.68</v>
      </c>
      <c r="O44" s="82">
        <f t="shared" si="1"/>
        <v>22.68</v>
      </c>
      <c r="P44" s="338">
        <f>'Rider Rates'!$O$42</f>
        <v>46203</v>
      </c>
    </row>
    <row r="45" spans="1:16" ht="13" x14ac:dyDescent="0.3">
      <c r="A45" s="343" t="s">
        <v>133</v>
      </c>
      <c r="B45" s="386"/>
      <c r="C45" s="386"/>
      <c r="D45" s="415">
        <f>$N$32</f>
        <v>21</v>
      </c>
      <c r="E45" s="403" t="s">
        <v>115</v>
      </c>
      <c r="F45" s="404" t="s">
        <v>8</v>
      </c>
      <c r="G45" s="87"/>
      <c r="H45" s="413"/>
      <c r="I45" s="416">
        <f>'Rider Rates'!$F$43</f>
        <v>4.08549E-2</v>
      </c>
      <c r="J45" s="416">
        <f>SUM(H45:I45)</f>
        <v>4.08549E-2</v>
      </c>
      <c r="K45" s="405"/>
      <c r="L45" s="82"/>
      <c r="M45" s="82"/>
      <c r="N45" s="82">
        <f>ROUND(N$32*I45,2)</f>
        <v>0.86</v>
      </c>
      <c r="O45" s="82">
        <f t="shared" si="1"/>
        <v>0.86</v>
      </c>
      <c r="P45" s="338">
        <f>'Rider Rates'!$O$43</f>
        <v>46203</v>
      </c>
    </row>
    <row r="46" spans="1:16" ht="13" x14ac:dyDescent="0.3">
      <c r="A46" s="343" t="s">
        <v>78</v>
      </c>
      <c r="B46" s="386"/>
      <c r="C46" s="386"/>
      <c r="D46" s="415">
        <f>$N$32</f>
        <v>21</v>
      </c>
      <c r="E46" s="403" t="s">
        <v>115</v>
      </c>
      <c r="F46" s="404" t="s">
        <v>8</v>
      </c>
      <c r="G46" s="86"/>
      <c r="H46" s="400"/>
      <c r="I46" s="416">
        <f>'Rider Rates'!$F$44</f>
        <v>1.8019E-2</v>
      </c>
      <c r="J46" s="416">
        <f>SUM(H46:I46)</f>
        <v>1.8019E-2</v>
      </c>
      <c r="K46" s="405"/>
      <c r="L46" s="82"/>
      <c r="M46" s="82"/>
      <c r="N46" s="82">
        <f>ROUND(N$32*I46,2)</f>
        <v>0.38</v>
      </c>
      <c r="O46" s="162">
        <f t="shared" si="1"/>
        <v>0.38</v>
      </c>
      <c r="P46" s="338">
        <f>'Rider Rates'!$O$44</f>
        <v>46122</v>
      </c>
    </row>
    <row r="47" spans="1:16" ht="13" x14ac:dyDescent="0.3">
      <c r="A47" s="343" t="s">
        <v>79</v>
      </c>
      <c r="B47" s="386"/>
      <c r="C47" s="386"/>
      <c r="D47" s="415">
        <f>$N$32</f>
        <v>21</v>
      </c>
      <c r="E47" s="403" t="s">
        <v>115</v>
      </c>
      <c r="F47" s="404" t="s">
        <v>8</v>
      </c>
      <c r="G47" s="87"/>
      <c r="H47" s="413"/>
      <c r="I47" s="416">
        <f>'Rider Rates'!$F$45</f>
        <v>5.8023605956771022E-2</v>
      </c>
      <c r="J47" s="416">
        <f>SUM(H47:I47)</f>
        <v>5.8023605956771022E-2</v>
      </c>
      <c r="K47" s="405"/>
      <c r="L47" s="82"/>
      <c r="M47" s="82"/>
      <c r="N47" s="82">
        <f>ROUND(N$32*I47,2)</f>
        <v>1.22</v>
      </c>
      <c r="O47" s="162">
        <f t="shared" si="1"/>
        <v>1.22</v>
      </c>
      <c r="P47" s="338">
        <f>'Rider Rates'!$O$45</f>
        <v>46122</v>
      </c>
    </row>
    <row r="48" spans="1:16" ht="13" x14ac:dyDescent="0.3">
      <c r="A48" s="343" t="s">
        <v>173</v>
      </c>
      <c r="B48" s="386"/>
      <c r="C48" s="386"/>
      <c r="D48" s="415">
        <f>$N$32</f>
        <v>21</v>
      </c>
      <c r="E48" s="403" t="s">
        <v>115</v>
      </c>
      <c r="F48" s="404" t="s">
        <v>8</v>
      </c>
      <c r="G48" s="80"/>
      <c r="H48" s="80"/>
      <c r="I48" s="416">
        <f>'Rider Rates'!$F$46</f>
        <v>0</v>
      </c>
      <c r="J48" s="416">
        <f>SUM(H48:I48)</f>
        <v>0</v>
      </c>
      <c r="K48" s="405"/>
      <c r="L48" s="82"/>
      <c r="M48" s="82"/>
      <c r="N48" s="82">
        <f>ROUND(D48*I48,2)</f>
        <v>0</v>
      </c>
      <c r="O48" s="82">
        <f t="shared" si="1"/>
        <v>0</v>
      </c>
      <c r="P48" s="338">
        <f>'Rider Rates'!$O$46</f>
        <v>44713</v>
      </c>
    </row>
    <row r="49" spans="1:16" x14ac:dyDescent="0.25">
      <c r="A49" s="343" t="s">
        <v>160</v>
      </c>
      <c r="B49" s="386"/>
      <c r="C49" s="386"/>
      <c r="D49" s="402">
        <f>IF($C$18&lt;0,0,IF($C$18&gt;833000,833000,$C$18))</f>
        <v>0</v>
      </c>
      <c r="E49" s="403" t="s">
        <v>41</v>
      </c>
      <c r="F49" s="404" t="s">
        <v>8</v>
      </c>
      <c r="G49" s="80"/>
      <c r="H49" s="80"/>
      <c r="I49" s="80">
        <f>'Rider Rates'!$I$47</f>
        <v>0</v>
      </c>
      <c r="J49" s="80">
        <f t="shared" ref="J49:J55" si="2">SUM(G49:I49)</f>
        <v>0</v>
      </c>
      <c r="K49" s="405" t="s">
        <v>42</v>
      </c>
      <c r="L49" s="82"/>
      <c r="M49" s="82"/>
      <c r="N49" s="66">
        <f>ROUND(D49*I49,2)</f>
        <v>0</v>
      </c>
      <c r="O49" s="82">
        <f t="shared" si="1"/>
        <v>0</v>
      </c>
      <c r="P49" s="338">
        <f>'Rider Rates'!$O$47</f>
        <v>45883</v>
      </c>
    </row>
    <row r="50" spans="1:16" x14ac:dyDescent="0.25">
      <c r="A50" s="343" t="s">
        <v>343</v>
      </c>
      <c r="B50" s="386"/>
      <c r="C50" s="386"/>
      <c r="D50" s="417">
        <f>IF(C18&lt;0,0,IF(C18&gt;833000,833000,C18))</f>
        <v>0</v>
      </c>
      <c r="E50" s="403" t="s">
        <v>41</v>
      </c>
      <c r="F50" s="404" t="s">
        <v>8</v>
      </c>
      <c r="G50" s="225"/>
      <c r="H50" s="225"/>
      <c r="I50" s="80">
        <f>'Rider Rates'!$I$48</f>
        <v>0</v>
      </c>
      <c r="J50" s="225">
        <f t="shared" si="2"/>
        <v>0</v>
      </c>
      <c r="K50" s="405" t="s">
        <v>42</v>
      </c>
      <c r="L50" s="224"/>
      <c r="M50" s="224"/>
      <c r="N50" s="224">
        <f>IF(D50*I50&gt;242,242,D50*I50)</f>
        <v>0</v>
      </c>
      <c r="O50" s="224">
        <f t="shared" si="1"/>
        <v>0</v>
      </c>
      <c r="P50" s="338">
        <f>'Rider Rates'!$O$48</f>
        <v>45883</v>
      </c>
    </row>
    <row r="51" spans="1:16" x14ac:dyDescent="0.25">
      <c r="A51" s="343" t="s">
        <v>176</v>
      </c>
      <c r="B51" s="386"/>
      <c r="C51" s="386"/>
      <c r="D51" s="417">
        <f>D18</f>
        <v>0</v>
      </c>
      <c r="E51" s="403" t="s">
        <v>41</v>
      </c>
      <c r="F51" s="404" t="s">
        <v>8</v>
      </c>
      <c r="G51" s="80"/>
      <c r="H51" s="80"/>
      <c r="I51" s="80">
        <f>'Rider Rates'!$K$49</f>
        <v>0</v>
      </c>
      <c r="J51" s="80">
        <f t="shared" si="2"/>
        <v>0</v>
      </c>
      <c r="K51" s="405" t="s">
        <v>42</v>
      </c>
      <c r="L51" s="82"/>
      <c r="M51" s="82"/>
      <c r="N51" s="66">
        <f>ROUND($D51*I51,2)</f>
        <v>0</v>
      </c>
      <c r="O51" s="82">
        <f t="shared" si="1"/>
        <v>0</v>
      </c>
      <c r="P51" s="338">
        <f>'Rider Rates'!$O$49</f>
        <v>45444</v>
      </c>
    </row>
    <row r="52" spans="1:16" x14ac:dyDescent="0.25">
      <c r="A52" s="343" t="s">
        <v>175</v>
      </c>
      <c r="B52" s="386"/>
      <c r="C52" s="386"/>
      <c r="D52" s="417"/>
      <c r="E52" s="403" t="s">
        <v>109</v>
      </c>
      <c r="F52" s="404" t="s">
        <v>8</v>
      </c>
      <c r="G52" s="203"/>
      <c r="H52" s="203"/>
      <c r="I52" s="80">
        <f>'Rider Rates'!$C$50</f>
        <v>0</v>
      </c>
      <c r="J52" s="80">
        <f t="shared" si="2"/>
        <v>0</v>
      </c>
      <c r="K52" s="405"/>
      <c r="L52" s="162"/>
      <c r="M52" s="162"/>
      <c r="N52" s="162">
        <f>I52</f>
        <v>0</v>
      </c>
      <c r="O52" s="162">
        <f t="shared" si="1"/>
        <v>0</v>
      </c>
      <c r="P52" s="338">
        <f>'Rider Rates'!$O$50</f>
        <v>45444</v>
      </c>
    </row>
    <row r="53" spans="1:16" x14ac:dyDescent="0.25">
      <c r="A53" s="343" t="s">
        <v>344</v>
      </c>
      <c r="B53" s="386"/>
      <c r="C53" s="386"/>
      <c r="D53" s="402">
        <f>$D$37</f>
        <v>0</v>
      </c>
      <c r="E53" s="403" t="s">
        <v>41</v>
      </c>
      <c r="F53" s="404" t="s">
        <v>8</v>
      </c>
      <c r="G53" s="80"/>
      <c r="H53" s="80"/>
      <c r="I53" s="80">
        <f>'Rider Rates'!$I$51</f>
        <v>0</v>
      </c>
      <c r="J53" s="80">
        <f t="shared" si="2"/>
        <v>0</v>
      </c>
      <c r="K53" s="405" t="s">
        <v>42</v>
      </c>
      <c r="L53" s="82"/>
      <c r="M53" s="82"/>
      <c r="N53" s="66">
        <f>ROUND($D53*I53,2)</f>
        <v>0</v>
      </c>
      <c r="O53" s="162">
        <f t="shared" si="1"/>
        <v>0</v>
      </c>
      <c r="P53" s="338">
        <f>'Rider Rates'!$O$51</f>
        <v>45444</v>
      </c>
    </row>
    <row r="54" spans="1:16" x14ac:dyDescent="0.25">
      <c r="A54" s="343" t="s">
        <v>80</v>
      </c>
      <c r="B54" s="386"/>
      <c r="C54" s="386"/>
      <c r="D54" s="402">
        <f>IF('Customer Info'!C33=TRUE,0,IF($C$18&lt;0,0,$C$18))</f>
        <v>0</v>
      </c>
      <c r="E54" s="403" t="s">
        <v>41</v>
      </c>
      <c r="F54" s="404" t="s">
        <v>8</v>
      </c>
      <c r="G54" s="80"/>
      <c r="H54" s="80"/>
      <c r="I54" s="80">
        <f>'Rider Rates'!$K$55</f>
        <v>0</v>
      </c>
      <c r="J54" s="80">
        <f t="shared" si="2"/>
        <v>0</v>
      </c>
      <c r="K54" s="405" t="s">
        <v>42</v>
      </c>
      <c r="L54" s="82"/>
      <c r="M54" s="82"/>
      <c r="N54" s="66">
        <f>ROUND($D54*I54,2)</f>
        <v>0</v>
      </c>
      <c r="O54" s="162">
        <f>SUM(L54:N54)</f>
        <v>0</v>
      </c>
      <c r="P54" s="338">
        <f>'Rider Rates'!$O$55</f>
        <v>45444</v>
      </c>
    </row>
    <row r="55" spans="1:16" x14ac:dyDescent="0.25">
      <c r="A55" s="343" t="s">
        <v>80</v>
      </c>
      <c r="B55" s="386"/>
      <c r="C55" s="386"/>
      <c r="D55" s="406">
        <f>IF('Customer Info'!C33=TRUE,0,$D$30)</f>
        <v>0</v>
      </c>
      <c r="E55" s="403" t="s">
        <v>45</v>
      </c>
      <c r="F55" s="404" t="s">
        <v>8</v>
      </c>
      <c r="G55" s="80"/>
      <c r="H55" s="80"/>
      <c r="I55" s="80">
        <f>'Rider Rates'!$K$57</f>
        <v>0</v>
      </c>
      <c r="J55" s="80">
        <f t="shared" si="2"/>
        <v>0</v>
      </c>
      <c r="K55" s="405" t="s">
        <v>42</v>
      </c>
      <c r="L55" s="82"/>
      <c r="M55" s="82"/>
      <c r="N55" s="66">
        <f>I55</f>
        <v>0</v>
      </c>
      <c r="O55" s="162">
        <f>SUM(L55:N55)</f>
        <v>0</v>
      </c>
      <c r="P55" s="338">
        <f>'Rider Rates'!$O$57</f>
        <v>45444</v>
      </c>
    </row>
    <row r="56" spans="1:16" x14ac:dyDescent="0.25">
      <c r="A56" s="343" t="s">
        <v>177</v>
      </c>
      <c r="B56" s="386"/>
      <c r="C56" s="386"/>
      <c r="D56" s="417"/>
      <c r="E56" s="403"/>
      <c r="F56" s="404"/>
      <c r="G56" s="203"/>
      <c r="H56" s="203"/>
      <c r="I56" s="80"/>
      <c r="J56" s="80"/>
      <c r="K56" s="405"/>
      <c r="L56" s="162"/>
      <c r="M56" s="162"/>
      <c r="N56" s="162"/>
      <c r="O56" s="162"/>
      <c r="P56" s="329"/>
    </row>
    <row r="57" spans="1:16" x14ac:dyDescent="0.25">
      <c r="A57" s="343"/>
      <c r="B57" s="386"/>
      <c r="C57" s="386"/>
      <c r="D57" s="417"/>
      <c r="E57" s="403"/>
      <c r="F57" s="404"/>
      <c r="G57" s="404"/>
      <c r="H57" s="404"/>
      <c r="I57" s="404"/>
      <c r="J57" s="404"/>
      <c r="K57" s="404"/>
      <c r="L57" s="404"/>
      <c r="M57" s="404"/>
      <c r="N57" s="404"/>
      <c r="O57" s="404"/>
      <c r="P57" s="329"/>
    </row>
    <row r="58" spans="1:16" ht="13" x14ac:dyDescent="0.3">
      <c r="A58" s="410" t="s">
        <v>293</v>
      </c>
      <c r="B58" s="386"/>
      <c r="C58" s="386"/>
      <c r="D58" s="417"/>
      <c r="E58" s="403"/>
      <c r="F58" s="404"/>
      <c r="G58" s="404"/>
      <c r="H58" s="404"/>
      <c r="I58" s="404"/>
      <c r="J58" s="404"/>
      <c r="K58" s="404"/>
      <c r="L58" s="404"/>
      <c r="M58" s="404"/>
      <c r="N58" s="404"/>
      <c r="O58" s="404"/>
      <c r="P58" s="329"/>
    </row>
    <row r="59" spans="1:16" x14ac:dyDescent="0.25">
      <c r="A59" s="343" t="s">
        <v>155</v>
      </c>
      <c r="B59" s="386"/>
      <c r="C59" s="386"/>
      <c r="D59" s="402">
        <f>IF($C$18&lt;0,0,$C$18)</f>
        <v>0</v>
      </c>
      <c r="E59" s="403" t="s">
        <v>41</v>
      </c>
      <c r="F59" s="404" t="s">
        <v>8</v>
      </c>
      <c r="G59" s="80"/>
      <c r="H59" s="80">
        <f>'Rider Rates'!$D$64</f>
        <v>4.4440000000000001E-4</v>
      </c>
      <c r="I59" s="80"/>
      <c r="J59" s="80">
        <f>SUM(G59:I59)</f>
        <v>4.4440000000000001E-4</v>
      </c>
      <c r="K59" s="405" t="s">
        <v>42</v>
      </c>
      <c r="L59" s="82"/>
      <c r="M59" s="82">
        <f>ROUND(D59*H59,2)</f>
        <v>0</v>
      </c>
      <c r="N59" s="160"/>
      <c r="O59" s="82">
        <f>SUM(L59:N59)</f>
        <v>0</v>
      </c>
      <c r="P59" s="338">
        <f>'Rider Rates'!$L$64</f>
        <v>46112</v>
      </c>
    </row>
    <row r="60" spans="1:16" x14ac:dyDescent="0.25">
      <c r="A60" s="343" t="s">
        <v>155</v>
      </c>
      <c r="B60" s="386"/>
      <c r="C60" s="386"/>
      <c r="D60" s="406">
        <f>IF(C12="No",ROUND(MAX(D16,IF('Customer Info'!B14&lt;25001,0,IF('Customer Info'!B14&lt;75001,15000+(('Customer Info'!B14-25000)*0.85),IF('Customer Info'!B14&lt;75000,0,IF(((57500+('Customer Info'!B14-75000))/'Customer Info'!B14)&gt;85%,'Customer Info'!B14*85%,57500+('Customer Info'!B14-75000))))),('Customer Info'!B16)*0.85),1),ROUND(MAX(D16,('Customer Info'!$B$14-100)*60%,('Customer Info'!$B$16-100)*60%),1))</f>
        <v>0</v>
      </c>
      <c r="E60" s="411" t="s">
        <v>63</v>
      </c>
      <c r="F60" s="407" t="s">
        <v>8</v>
      </c>
      <c r="G60" s="80"/>
      <c r="H60" s="187">
        <f>'Rider Rates'!$I$64</f>
        <v>10.28</v>
      </c>
      <c r="I60" s="80"/>
      <c r="J60" s="187">
        <f>SUM(G60:I60)</f>
        <v>10.28</v>
      </c>
      <c r="K60" s="405" t="s">
        <v>44</v>
      </c>
      <c r="L60" s="82"/>
      <c r="M60" s="82">
        <f>ROUND(D60*H60,2)</f>
        <v>0</v>
      </c>
      <c r="N60" s="160"/>
      <c r="O60" s="82">
        <f>SUM(L60:N60)</f>
        <v>0</v>
      </c>
      <c r="P60" s="338">
        <f>'Rider Rates'!$L$64</f>
        <v>46112</v>
      </c>
    </row>
    <row r="61" spans="1:16" x14ac:dyDescent="0.25">
      <c r="A61" s="343"/>
      <c r="B61" s="386"/>
      <c r="C61" s="386"/>
      <c r="D61" s="406"/>
      <c r="E61" s="411"/>
      <c r="F61" s="407"/>
      <c r="G61" s="407"/>
      <c r="H61" s="407"/>
      <c r="I61" s="407"/>
      <c r="J61" s="407"/>
      <c r="K61" s="407"/>
      <c r="L61" s="407"/>
      <c r="M61" s="407"/>
      <c r="N61" s="407"/>
      <c r="O61" s="407"/>
      <c r="P61" s="338"/>
    </row>
    <row r="62" spans="1:16" ht="13" x14ac:dyDescent="0.3">
      <c r="A62" s="410" t="s">
        <v>294</v>
      </c>
      <c r="B62" s="386"/>
      <c r="C62" s="386"/>
      <c r="D62" s="406"/>
      <c r="E62" s="411"/>
      <c r="F62" s="407"/>
      <c r="G62" s="407"/>
      <c r="H62" s="407"/>
      <c r="I62" s="407"/>
      <c r="J62" s="407"/>
      <c r="K62" s="407"/>
      <c r="L62" s="407"/>
      <c r="M62" s="407"/>
      <c r="N62" s="407"/>
      <c r="O62" s="407"/>
      <c r="P62" s="338"/>
    </row>
    <row r="63" spans="1:16" x14ac:dyDescent="0.25">
      <c r="A63" s="343" t="s">
        <v>153</v>
      </c>
      <c r="B63" s="386"/>
      <c r="C63" s="386"/>
      <c r="D63" s="417">
        <f>IF($C$11="Yes",0,'Customer Info'!$B$21+'Customer Info'!$B$22-'Customer Info'!$B$23)</f>
        <v>0</v>
      </c>
      <c r="E63" s="403" t="s">
        <v>41</v>
      </c>
      <c r="F63" s="404" t="s">
        <v>8</v>
      </c>
      <c r="G63" s="80">
        <f>IF($C$11="Yes",0,'Rider Rates'!$D$70)</f>
        <v>7.5079999999999994E-2</v>
      </c>
      <c r="H63" s="80"/>
      <c r="I63" s="80"/>
      <c r="J63" s="418">
        <f>SUM(G63:H63)</f>
        <v>7.5079999999999994E-2</v>
      </c>
      <c r="K63" s="405" t="s">
        <v>42</v>
      </c>
      <c r="L63" s="82">
        <f>ROUND(D63*G63,2)</f>
        <v>0</v>
      </c>
      <c r="M63" s="82"/>
      <c r="N63" s="82"/>
      <c r="O63" s="82">
        <f t="shared" si="1"/>
        <v>0</v>
      </c>
      <c r="P63" s="338">
        <f>'Rider Rates'!$G$70</f>
        <v>46174</v>
      </c>
    </row>
    <row r="64" spans="1:16" x14ac:dyDescent="0.25">
      <c r="A64" s="343" t="s">
        <v>136</v>
      </c>
      <c r="B64" s="386"/>
      <c r="C64" s="386"/>
      <c r="D64" s="417">
        <f>IF($C$11="Yes",0,'Customer Info'!$B$21+'Customer Info'!$B$22-'Customer Info'!$B$23)</f>
        <v>0</v>
      </c>
      <c r="E64" s="403" t="s">
        <v>41</v>
      </c>
      <c r="F64" s="404" t="s">
        <v>8</v>
      </c>
      <c r="G64" s="80">
        <f>IF($C$11="Yes",0,'Rider Rates'!$D$74)</f>
        <v>2.2239999999999999E-2</v>
      </c>
      <c r="H64" s="80"/>
      <c r="I64" s="80"/>
      <c r="J64" s="418">
        <f>SUM(G64:H64)</f>
        <v>2.2239999999999999E-2</v>
      </c>
      <c r="K64" s="405" t="s">
        <v>42</v>
      </c>
      <c r="L64" s="82">
        <f>ROUND(D64*G64,2)</f>
        <v>0</v>
      </c>
      <c r="M64" s="82"/>
      <c r="N64" s="82"/>
      <c r="O64" s="82">
        <f t="shared" si="1"/>
        <v>0</v>
      </c>
      <c r="P64" s="338">
        <f>'Rider Rates'!$R$74</f>
        <v>46174</v>
      </c>
    </row>
    <row r="65" spans="1:221" x14ac:dyDescent="0.25">
      <c r="A65" s="343" t="s">
        <v>158</v>
      </c>
      <c r="B65" s="386"/>
      <c r="C65" s="386"/>
      <c r="D65" s="417">
        <f>IF($C$11="Yes",0,'Customer Info'!$B$21+'Customer Info'!$B$22-'Customer Info'!$B$23)</f>
        <v>0</v>
      </c>
      <c r="E65" s="403" t="s">
        <v>41</v>
      </c>
      <c r="F65" s="404" t="s">
        <v>8</v>
      </c>
      <c r="G65" s="80">
        <f>IF($C$11="Yes",0,'Rider Rates'!B$79)</f>
        <v>4.1209999999999997E-3</v>
      </c>
      <c r="H65" s="80"/>
      <c r="I65" s="80"/>
      <c r="J65" s="418">
        <f>SUM(G65:H65)</f>
        <v>4.1209999999999997E-3</v>
      </c>
      <c r="K65" s="405" t="s">
        <v>42</v>
      </c>
      <c r="L65" s="82">
        <f>ROUND(D65*G65,2)</f>
        <v>0</v>
      </c>
      <c r="M65" s="82"/>
      <c r="N65" s="82"/>
      <c r="O65" s="82">
        <f t="shared" si="1"/>
        <v>0</v>
      </c>
      <c r="P65" s="338">
        <f>'Rider Rates'!$C$79</f>
        <v>46203</v>
      </c>
    </row>
    <row r="66" spans="1:221" x14ac:dyDescent="0.25">
      <c r="A66" s="343" t="s">
        <v>134</v>
      </c>
      <c r="B66" s="386"/>
      <c r="C66" s="386"/>
      <c r="D66" s="417">
        <f>IF($C$11="Yes",0,IF('Customer Info'!$C$31=TRUE,0,'Customer Info'!$B$21+'Customer Info'!$B$22-'Customer Info'!$B$23))</f>
        <v>0</v>
      </c>
      <c r="E66" s="403" t="s">
        <v>41</v>
      </c>
      <c r="F66" s="404" t="s">
        <v>8</v>
      </c>
      <c r="G66" s="80">
        <f>IF($C$11="Yes",0,'Rider Rates'!$B$82)</f>
        <v>3.8972999999999998E-3</v>
      </c>
      <c r="H66" s="80"/>
      <c r="I66" s="416"/>
      <c r="J66" s="418">
        <f>SUM(G66:H66)</f>
        <v>3.8972999999999998E-3</v>
      </c>
      <c r="K66" s="405" t="s">
        <v>42</v>
      </c>
      <c r="L66" s="82">
        <f>ROUND(D66*G66,2)</f>
        <v>0</v>
      </c>
      <c r="M66" s="82"/>
      <c r="N66" s="82"/>
      <c r="O66" s="82">
        <f t="shared" si="1"/>
        <v>0</v>
      </c>
      <c r="P66" s="338">
        <f>'Rider Rates'!$E$82</f>
        <v>45444</v>
      </c>
      <c r="Q66" s="404"/>
      <c r="R66" s="83"/>
      <c r="S66" s="405"/>
      <c r="T66" s="84"/>
      <c r="U66" s="386"/>
      <c r="V66" s="223"/>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386"/>
      <c r="AU66" s="386"/>
      <c r="AV66" s="386"/>
      <c r="AW66" s="386"/>
      <c r="AX66" s="386"/>
      <c r="AY66" s="386"/>
      <c r="AZ66" s="386"/>
      <c r="BA66" s="386"/>
      <c r="BB66" s="386"/>
      <c r="BC66" s="386"/>
      <c r="BD66" s="386"/>
      <c r="BE66" s="386"/>
      <c r="BF66" s="386"/>
      <c r="BG66" s="386"/>
      <c r="BH66" s="386"/>
      <c r="BI66" s="386"/>
      <c r="BJ66" s="386"/>
      <c r="BK66" s="386"/>
      <c r="BL66" s="386"/>
      <c r="BM66" s="386"/>
      <c r="BN66" s="386"/>
      <c r="BO66" s="386"/>
      <c r="BP66" s="386"/>
      <c r="BQ66" s="386"/>
      <c r="BR66" s="386"/>
      <c r="BS66" s="386"/>
      <c r="BT66" s="386"/>
      <c r="BU66" s="386"/>
      <c r="BV66" s="386"/>
      <c r="BW66" s="386"/>
      <c r="BX66" s="386"/>
      <c r="BY66" s="386"/>
      <c r="BZ66" s="386"/>
      <c r="CA66" s="386"/>
      <c r="CB66" s="386"/>
      <c r="CC66" s="386"/>
      <c r="CD66" s="386"/>
      <c r="CE66" s="386"/>
      <c r="CF66" s="386"/>
      <c r="CG66" s="386"/>
      <c r="CH66" s="386"/>
      <c r="CI66" s="386"/>
      <c r="CJ66" s="386"/>
      <c r="CK66" s="386"/>
      <c r="CL66" s="386"/>
      <c r="CM66" s="386"/>
      <c r="CN66" s="386"/>
      <c r="CO66" s="386"/>
      <c r="CP66" s="386"/>
      <c r="CQ66" s="386"/>
      <c r="CR66" s="386"/>
      <c r="CS66" s="386"/>
      <c r="CT66" s="386"/>
      <c r="CU66" s="386"/>
      <c r="CV66" s="386"/>
      <c r="CW66" s="386"/>
      <c r="CX66" s="386"/>
      <c r="CY66" s="386"/>
      <c r="CZ66" s="386"/>
      <c r="DA66" s="386"/>
      <c r="DB66" s="386"/>
      <c r="DC66" s="386"/>
      <c r="DD66" s="386"/>
      <c r="DE66" s="386"/>
      <c r="DF66" s="386"/>
      <c r="DG66" s="386"/>
      <c r="DH66" s="386"/>
      <c r="DI66" s="386"/>
      <c r="DJ66" s="386"/>
      <c r="DK66" s="386"/>
      <c r="DL66" s="386"/>
      <c r="DM66" s="386"/>
      <c r="DN66" s="386"/>
      <c r="DO66" s="386"/>
      <c r="DP66" s="386"/>
      <c r="DQ66" s="386"/>
      <c r="DR66" s="386"/>
      <c r="DS66" s="386"/>
      <c r="DT66" s="386"/>
      <c r="DU66" s="386"/>
      <c r="DV66" s="386"/>
      <c r="DW66" s="386"/>
      <c r="DX66" s="386"/>
      <c r="DY66" s="386"/>
      <c r="DZ66" s="386"/>
      <c r="EA66" s="386"/>
      <c r="EB66" s="386"/>
      <c r="EC66" s="386"/>
      <c r="ED66" s="386"/>
      <c r="EE66" s="386"/>
      <c r="EF66" s="386"/>
      <c r="EG66" s="386"/>
      <c r="EH66" s="386"/>
      <c r="EI66" s="386"/>
      <c r="EJ66" s="386"/>
      <c r="EK66" s="386"/>
      <c r="EL66" s="386"/>
      <c r="EM66" s="386"/>
      <c r="EN66" s="386"/>
      <c r="EO66" s="386"/>
      <c r="EP66" s="386"/>
      <c r="EQ66" s="386"/>
      <c r="ER66" s="386"/>
      <c r="ES66" s="386"/>
      <c r="ET66" s="386"/>
      <c r="EU66" s="386"/>
      <c r="EV66" s="386"/>
      <c r="EW66" s="386"/>
      <c r="EX66" s="386"/>
      <c r="EY66" s="386"/>
      <c r="EZ66" s="386"/>
      <c r="FA66" s="386"/>
      <c r="FB66" s="386"/>
      <c r="FC66" s="386"/>
      <c r="FD66" s="386"/>
      <c r="FE66" s="386"/>
      <c r="FF66" s="386"/>
      <c r="FG66" s="386"/>
      <c r="FH66" s="386"/>
      <c r="FI66" s="386"/>
      <c r="FJ66" s="386"/>
      <c r="FK66" s="386"/>
      <c r="FL66" s="386"/>
      <c r="FM66" s="386"/>
      <c r="FN66" s="386"/>
      <c r="FO66" s="386"/>
      <c r="FP66" s="386"/>
      <c r="FQ66" s="386"/>
      <c r="FR66" s="386"/>
      <c r="FS66" s="386"/>
      <c r="FT66" s="386"/>
      <c r="FU66" s="386"/>
      <c r="FV66" s="386"/>
      <c r="FW66" s="386"/>
      <c r="FX66" s="386"/>
      <c r="FY66" s="386"/>
      <c r="FZ66" s="386"/>
      <c r="GA66" s="386"/>
      <c r="GB66" s="386"/>
      <c r="GC66" s="386"/>
      <c r="GD66" s="386"/>
      <c r="GE66" s="386"/>
      <c r="GF66" s="386"/>
      <c r="GG66" s="386"/>
      <c r="GH66" s="386"/>
      <c r="GI66" s="386"/>
      <c r="GJ66" s="386"/>
      <c r="GK66" s="386"/>
      <c r="GL66" s="386"/>
      <c r="GM66" s="386"/>
      <c r="GN66" s="386"/>
      <c r="GO66" s="386"/>
      <c r="GP66" s="386"/>
      <c r="GQ66" s="386"/>
      <c r="GR66" s="386"/>
      <c r="GS66" s="386"/>
      <c r="GT66" s="386"/>
      <c r="GU66" s="386"/>
      <c r="GV66" s="386"/>
      <c r="GW66" s="386"/>
      <c r="GX66" s="386"/>
      <c r="GY66" s="386"/>
      <c r="GZ66" s="386"/>
      <c r="HA66" s="386"/>
      <c r="HB66" s="386"/>
      <c r="HC66" s="386"/>
      <c r="HD66" s="386"/>
      <c r="HE66" s="386"/>
      <c r="HF66" s="386"/>
      <c r="HG66" s="386"/>
      <c r="HH66" s="386"/>
      <c r="HI66" s="386"/>
      <c r="HJ66" s="386"/>
      <c r="HK66" s="386"/>
      <c r="HL66" s="386"/>
      <c r="HM66" s="386"/>
    </row>
    <row r="67" spans="1:221" x14ac:dyDescent="0.25">
      <c r="A67" s="343"/>
      <c r="B67" s="386"/>
      <c r="C67" s="386"/>
      <c r="D67" s="417"/>
      <c r="E67" s="403"/>
      <c r="F67" s="404"/>
      <c r="G67" s="367"/>
      <c r="H67" s="367"/>
      <c r="I67" s="419"/>
      <c r="J67" s="420"/>
      <c r="K67" s="405"/>
      <c r="L67" s="369"/>
      <c r="M67" s="369"/>
      <c r="N67" s="369"/>
      <c r="O67" s="369"/>
      <c r="P67" s="338"/>
      <c r="Q67" s="404"/>
      <c r="R67" s="83"/>
      <c r="S67" s="405"/>
      <c r="T67" s="84"/>
      <c r="U67" s="386"/>
      <c r="V67" s="223"/>
      <c r="W67" s="386"/>
      <c r="X67" s="386"/>
      <c r="Y67" s="386"/>
      <c r="Z67" s="386"/>
      <c r="AA67" s="386"/>
      <c r="AB67" s="386"/>
      <c r="AC67" s="386"/>
      <c r="AD67" s="386"/>
      <c r="AE67" s="386"/>
      <c r="AF67" s="386"/>
      <c r="AG67" s="386"/>
      <c r="AH67" s="386"/>
      <c r="AI67" s="386"/>
      <c r="AJ67" s="386"/>
      <c r="AK67" s="386"/>
      <c r="AL67" s="386"/>
      <c r="AM67" s="386"/>
      <c r="AN67" s="386"/>
      <c r="AO67" s="386"/>
      <c r="AP67" s="386"/>
      <c r="AQ67" s="386"/>
      <c r="AR67" s="386"/>
      <c r="AS67" s="386"/>
      <c r="AT67" s="386"/>
      <c r="AU67" s="386"/>
      <c r="AV67" s="386"/>
      <c r="AW67" s="386"/>
      <c r="AX67" s="386"/>
      <c r="AY67" s="386"/>
      <c r="AZ67" s="386"/>
      <c r="BA67" s="386"/>
      <c r="BB67" s="386"/>
      <c r="BC67" s="386"/>
      <c r="BD67" s="386"/>
      <c r="BE67" s="386"/>
      <c r="BF67" s="386"/>
      <c r="BG67" s="386"/>
      <c r="BH67" s="386"/>
      <c r="BI67" s="386"/>
      <c r="BJ67" s="386"/>
      <c r="BK67" s="386"/>
      <c r="BL67" s="386"/>
      <c r="BM67" s="386"/>
      <c r="BN67" s="386"/>
      <c r="BO67" s="386"/>
      <c r="BP67" s="386"/>
      <c r="BQ67" s="386"/>
      <c r="BR67" s="386"/>
      <c r="BS67" s="386"/>
      <c r="BT67" s="386"/>
      <c r="BU67" s="386"/>
      <c r="BV67" s="386"/>
      <c r="BW67" s="386"/>
      <c r="BX67" s="386"/>
      <c r="BY67" s="386"/>
      <c r="BZ67" s="386"/>
      <c r="CA67" s="386"/>
      <c r="CB67" s="386"/>
      <c r="CC67" s="386"/>
      <c r="CD67" s="386"/>
      <c r="CE67" s="386"/>
      <c r="CF67" s="386"/>
      <c r="CG67" s="386"/>
      <c r="CH67" s="386"/>
      <c r="CI67" s="386"/>
      <c r="CJ67" s="386"/>
      <c r="CK67" s="386"/>
      <c r="CL67" s="386"/>
      <c r="CM67" s="386"/>
      <c r="CN67" s="386"/>
      <c r="CO67" s="386"/>
      <c r="CP67" s="386"/>
      <c r="CQ67" s="386"/>
      <c r="CR67" s="386"/>
      <c r="CS67" s="386"/>
      <c r="CT67" s="386"/>
      <c r="CU67" s="386"/>
      <c r="CV67" s="386"/>
      <c r="CW67" s="386"/>
      <c r="CX67" s="386"/>
      <c r="CY67" s="386"/>
      <c r="CZ67" s="386"/>
      <c r="DA67" s="386"/>
      <c r="DB67" s="386"/>
      <c r="DC67" s="386"/>
      <c r="DD67" s="386"/>
      <c r="DE67" s="386"/>
      <c r="DF67" s="386"/>
      <c r="DG67" s="386"/>
      <c r="DH67" s="386"/>
      <c r="DI67" s="386"/>
      <c r="DJ67" s="386"/>
      <c r="DK67" s="386"/>
      <c r="DL67" s="386"/>
      <c r="DM67" s="386"/>
      <c r="DN67" s="386"/>
      <c r="DO67" s="386"/>
      <c r="DP67" s="386"/>
      <c r="DQ67" s="386"/>
      <c r="DR67" s="386"/>
      <c r="DS67" s="386"/>
      <c r="DT67" s="386"/>
      <c r="DU67" s="386"/>
      <c r="DV67" s="386"/>
      <c r="DW67" s="386"/>
      <c r="DX67" s="386"/>
      <c r="DY67" s="386"/>
      <c r="DZ67" s="386"/>
      <c r="EA67" s="386"/>
      <c r="EB67" s="386"/>
      <c r="EC67" s="386"/>
      <c r="ED67" s="386"/>
      <c r="EE67" s="386"/>
      <c r="EF67" s="386"/>
      <c r="EG67" s="386"/>
      <c r="EH67" s="386"/>
      <c r="EI67" s="386"/>
      <c r="EJ67" s="386"/>
      <c r="EK67" s="386"/>
      <c r="EL67" s="386"/>
      <c r="EM67" s="386"/>
      <c r="EN67" s="386"/>
      <c r="EO67" s="386"/>
      <c r="EP67" s="386"/>
      <c r="EQ67" s="386"/>
      <c r="ER67" s="386"/>
      <c r="ES67" s="386"/>
      <c r="ET67" s="386"/>
      <c r="EU67" s="386"/>
      <c r="EV67" s="386"/>
      <c r="EW67" s="386"/>
      <c r="EX67" s="386"/>
      <c r="EY67" s="386"/>
      <c r="EZ67" s="386"/>
      <c r="FA67" s="386"/>
      <c r="FB67" s="386"/>
      <c r="FC67" s="386"/>
      <c r="FD67" s="386"/>
      <c r="FE67" s="386"/>
      <c r="FF67" s="386"/>
      <c r="FG67" s="386"/>
      <c r="FH67" s="386"/>
      <c r="FI67" s="386"/>
      <c r="FJ67" s="386"/>
      <c r="FK67" s="386"/>
      <c r="FL67" s="386"/>
      <c r="FM67" s="386"/>
      <c r="FN67" s="386"/>
      <c r="FO67" s="386"/>
      <c r="FP67" s="386"/>
      <c r="FQ67" s="386"/>
      <c r="FR67" s="386"/>
      <c r="FS67" s="386"/>
      <c r="FT67" s="386"/>
      <c r="FU67" s="386"/>
      <c r="FV67" s="386"/>
      <c r="FW67" s="386"/>
      <c r="FX67" s="386"/>
      <c r="FY67" s="386"/>
      <c r="FZ67" s="386"/>
      <c r="GA67" s="386"/>
      <c r="GB67" s="386"/>
      <c r="GC67" s="386"/>
      <c r="GD67" s="386"/>
      <c r="GE67" s="386"/>
      <c r="GF67" s="386"/>
      <c r="GG67" s="386"/>
      <c r="GH67" s="386"/>
      <c r="GI67" s="386"/>
      <c r="GJ67" s="386"/>
      <c r="GK67" s="386"/>
      <c r="GL67" s="386"/>
      <c r="GM67" s="386"/>
      <c r="GN67" s="386"/>
      <c r="GO67" s="386"/>
      <c r="GP67" s="386"/>
      <c r="GQ67" s="386"/>
      <c r="GR67" s="386"/>
      <c r="GS67" s="386"/>
      <c r="GT67" s="386"/>
      <c r="GU67" s="386"/>
      <c r="GV67" s="386"/>
      <c r="GW67" s="386"/>
      <c r="GX67" s="386"/>
      <c r="GY67" s="386"/>
      <c r="GZ67" s="386"/>
      <c r="HA67" s="386"/>
      <c r="HB67" s="386"/>
      <c r="HC67" s="386"/>
      <c r="HD67" s="386"/>
      <c r="HE67" s="386"/>
      <c r="HF67" s="386"/>
      <c r="HG67" s="386"/>
      <c r="HH67" s="386"/>
      <c r="HI67" s="386"/>
      <c r="HJ67" s="386"/>
      <c r="HK67" s="386"/>
      <c r="HL67" s="386"/>
      <c r="HM67" s="386"/>
    </row>
    <row r="68" spans="1:221" ht="13" x14ac:dyDescent="0.3">
      <c r="A68" s="345" t="s">
        <v>70</v>
      </c>
      <c r="B68" s="421"/>
      <c r="C68" s="421"/>
      <c r="D68" s="422"/>
      <c r="E68" s="423"/>
      <c r="F68" s="424"/>
      <c r="G68" s="424"/>
      <c r="H68" s="424"/>
      <c r="I68" s="424"/>
      <c r="J68" s="424"/>
      <c r="K68" s="425"/>
      <c r="L68" s="426">
        <f>SUM(L37:L66)</f>
        <v>0</v>
      </c>
      <c r="M68" s="426">
        <f>SUM(M37:M66)</f>
        <v>0</v>
      </c>
      <c r="N68" s="426">
        <f>SUM(N37:N66)</f>
        <v>26.159999999999997</v>
      </c>
      <c r="O68" s="426">
        <f>SUM(O37:O66)</f>
        <v>26.159999999999997</v>
      </c>
      <c r="P68" s="346"/>
    </row>
    <row r="69" spans="1:221" ht="13" x14ac:dyDescent="0.3">
      <c r="A69" s="339"/>
      <c r="D69" s="402"/>
      <c r="E69" s="411"/>
      <c r="F69" s="407"/>
      <c r="G69" s="320"/>
      <c r="H69" s="320"/>
      <c r="I69" s="320"/>
      <c r="J69" s="320"/>
      <c r="K69" s="220"/>
      <c r="L69" s="220"/>
      <c r="M69" s="220"/>
      <c r="N69" s="220"/>
      <c r="O69" s="245"/>
      <c r="P69" s="347"/>
    </row>
    <row r="70" spans="1:221" ht="13" x14ac:dyDescent="0.3">
      <c r="A70" s="374" t="s">
        <v>71</v>
      </c>
      <c r="B70" s="222"/>
      <c r="C70" s="222"/>
      <c r="D70" s="222"/>
      <c r="E70" s="222"/>
      <c r="F70" s="222"/>
      <c r="G70" s="222"/>
      <c r="H70" s="222"/>
      <c r="I70" s="222"/>
      <c r="J70" s="222"/>
      <c r="K70" s="222"/>
      <c r="L70" s="75">
        <f>L32+L68</f>
        <v>0</v>
      </c>
      <c r="M70" s="75">
        <f>M32+M68</f>
        <v>0</v>
      </c>
      <c r="N70" s="75">
        <f>N32+N68</f>
        <v>47.16</v>
      </c>
      <c r="O70" s="75">
        <f>O32+O68</f>
        <v>47.16</v>
      </c>
      <c r="P70" s="322"/>
    </row>
    <row r="71" spans="1:221" ht="13" x14ac:dyDescent="0.3">
      <c r="A71" s="339"/>
      <c r="B71" s="217"/>
      <c r="C71" s="217"/>
      <c r="D71" s="217"/>
      <c r="E71" s="217"/>
      <c r="F71" s="217"/>
      <c r="G71" s="217"/>
      <c r="H71" s="217"/>
      <c r="I71" s="217"/>
      <c r="J71" s="217"/>
      <c r="K71" s="217"/>
      <c r="L71" s="217"/>
      <c r="M71" s="217"/>
      <c r="N71" s="217"/>
      <c r="O71" s="210"/>
      <c r="P71" s="323"/>
    </row>
    <row r="72" spans="1:221" ht="13" x14ac:dyDescent="0.3">
      <c r="A72" s="339" t="s">
        <v>37</v>
      </c>
      <c r="B72" s="217"/>
      <c r="C72" s="217"/>
      <c r="D72" s="217"/>
      <c r="E72" s="217"/>
      <c r="F72" s="217"/>
      <c r="G72" s="217"/>
      <c r="H72" s="217"/>
      <c r="I72" s="217"/>
      <c r="J72" s="217"/>
      <c r="K72" s="217"/>
      <c r="L72" s="217"/>
      <c r="M72" s="217"/>
      <c r="N72" s="217"/>
      <c r="O72" s="210">
        <f>O28+O30+O68</f>
        <v>47.16</v>
      </c>
      <c r="P72" s="338"/>
    </row>
    <row r="73" spans="1:221" ht="13" x14ac:dyDescent="0.3">
      <c r="A73" s="339"/>
      <c r="B73" s="217"/>
      <c r="C73" s="217"/>
      <c r="D73" s="217"/>
      <c r="E73" s="217"/>
      <c r="F73" s="217"/>
      <c r="G73" s="348"/>
      <c r="H73" s="348"/>
      <c r="I73" s="348"/>
      <c r="J73" s="348"/>
      <c r="K73" s="220"/>
      <c r="L73" s="220"/>
      <c r="M73" s="220"/>
      <c r="N73" s="220"/>
      <c r="O73" s="210"/>
      <c r="P73" s="329"/>
    </row>
    <row r="74" spans="1:221" ht="13" x14ac:dyDescent="0.3">
      <c r="A74" s="342" t="s">
        <v>110</v>
      </c>
      <c r="B74" s="217"/>
      <c r="C74" s="217"/>
      <c r="D74" s="217"/>
      <c r="E74" s="217"/>
      <c r="F74" s="217"/>
      <c r="G74" s="348"/>
      <c r="H74" s="348"/>
      <c r="I74" s="348"/>
      <c r="J74" s="348"/>
      <c r="K74" s="220"/>
      <c r="L74" s="220"/>
      <c r="M74" s="220"/>
      <c r="N74" s="220"/>
      <c r="O74" s="279">
        <f>MAX($O$70,$O$72)</f>
        <v>47.16</v>
      </c>
      <c r="P74" s="329"/>
    </row>
    <row r="75" spans="1:221" ht="13" x14ac:dyDescent="0.3">
      <c r="A75" s="339"/>
      <c r="B75" s="217"/>
      <c r="C75" s="217"/>
      <c r="D75" s="217"/>
      <c r="E75" s="217"/>
      <c r="F75" s="217"/>
      <c r="G75" s="348"/>
      <c r="H75" s="348"/>
      <c r="I75" s="348"/>
      <c r="J75" s="348"/>
      <c r="K75" s="220"/>
      <c r="L75" s="220"/>
      <c r="M75" s="220"/>
      <c r="N75" s="220"/>
      <c r="O75" s="210"/>
      <c r="P75" s="329"/>
    </row>
    <row r="76" spans="1:221" ht="13" x14ac:dyDescent="0.3">
      <c r="A76" s="339"/>
      <c r="B76" s="217"/>
      <c r="C76" s="217"/>
      <c r="D76" s="217"/>
      <c r="E76" s="217"/>
      <c r="F76" s="217"/>
      <c r="G76" s="219" t="s">
        <v>82</v>
      </c>
      <c r="H76" s="348"/>
      <c r="I76" s="217"/>
      <c r="J76" s="348"/>
      <c r="K76" s="220"/>
      <c r="L76" s="427"/>
      <c r="M76" s="427"/>
      <c r="N76" s="427"/>
      <c r="O76" s="427">
        <f>ROUND(IF($C$18&lt;1,0,$O$74/($C$18*100)*10000),2)</f>
        <v>0</v>
      </c>
      <c r="P76" s="349" t="s">
        <v>83</v>
      </c>
    </row>
    <row r="77" spans="1:221" ht="13" x14ac:dyDescent="0.3">
      <c r="A77" s="350"/>
      <c r="B77" s="222"/>
      <c r="C77" s="222"/>
      <c r="D77" s="222"/>
      <c r="E77" s="222"/>
      <c r="F77" s="222"/>
      <c r="G77" s="351"/>
      <c r="H77" s="325"/>
      <c r="I77" s="352"/>
      <c r="J77" s="325"/>
      <c r="K77" s="353"/>
      <c r="L77" s="354"/>
      <c r="M77" s="354"/>
      <c r="N77" s="354"/>
      <c r="O77" s="428"/>
      <c r="P77" s="355"/>
      <c r="AE77" s="429"/>
      <c r="AF77" s="429"/>
    </row>
    <row r="78" spans="1:221" ht="13" x14ac:dyDescent="0.3">
      <c r="A78" s="217"/>
      <c r="B78" s="217"/>
      <c r="C78" s="217"/>
      <c r="D78" s="217"/>
      <c r="E78" s="217"/>
      <c r="F78" s="217"/>
      <c r="G78" s="219"/>
      <c r="H78" s="221"/>
      <c r="I78" s="219"/>
      <c r="J78" s="221"/>
      <c r="K78" s="220"/>
      <c r="L78" s="220"/>
      <c r="M78" s="220"/>
      <c r="N78" s="220"/>
      <c r="O78" s="99"/>
      <c r="P78" s="217"/>
    </row>
    <row r="79" spans="1:221" ht="13" x14ac:dyDescent="0.3">
      <c r="B79" s="217"/>
      <c r="C79" s="217"/>
      <c r="D79" s="217"/>
      <c r="E79" s="217"/>
      <c r="F79" s="217"/>
      <c r="G79" s="219"/>
      <c r="H79" s="217"/>
      <c r="I79" s="217"/>
      <c r="J79" s="217"/>
      <c r="K79" s="217"/>
      <c r="L79" s="218"/>
      <c r="M79" s="218"/>
      <c r="N79" s="218"/>
      <c r="O79" s="99"/>
      <c r="P79" s="217"/>
    </row>
    <row r="80" spans="1:221" ht="13" x14ac:dyDescent="0.3">
      <c r="G80" s="216"/>
      <c r="H80" s="215"/>
      <c r="I80" s="216"/>
      <c r="J80" s="215"/>
      <c r="K80" s="215"/>
      <c r="L80" s="102"/>
      <c r="M80" s="102"/>
      <c r="N80" s="102"/>
      <c r="O80" s="103"/>
      <c r="P80" s="214"/>
    </row>
    <row r="82" spans="1:1" x14ac:dyDescent="0.25">
      <c r="A82" s="539"/>
    </row>
    <row r="83" spans="1:1" x14ac:dyDescent="0.25">
      <c r="A83" s="539"/>
    </row>
    <row r="84" spans="1:1" x14ac:dyDescent="0.25">
      <c r="A84" s="539"/>
    </row>
    <row r="85" spans="1:1" x14ac:dyDescent="0.25">
      <c r="A85" s="539"/>
    </row>
    <row r="86" spans="1:1" x14ac:dyDescent="0.25">
      <c r="A86" s="539"/>
    </row>
    <row r="87" spans="1:1" x14ac:dyDescent="0.25">
      <c r="A87" s="539"/>
    </row>
    <row r="88" spans="1:1" x14ac:dyDescent="0.25">
      <c r="A88" s="539"/>
    </row>
    <row r="89" spans="1:1" x14ac:dyDescent="0.25">
      <c r="A89" s="539"/>
    </row>
    <row r="90" spans="1:1" x14ac:dyDescent="0.25">
      <c r="A90" s="539"/>
    </row>
    <row r="91" spans="1:1" x14ac:dyDescent="0.25">
      <c r="A91" s="539"/>
    </row>
    <row r="92" spans="1:1" x14ac:dyDescent="0.25">
      <c r="A92" s="539"/>
    </row>
    <row r="93" spans="1:1" x14ac:dyDescent="0.25">
      <c r="A93" s="539"/>
    </row>
    <row r="94" spans="1:1" x14ac:dyDescent="0.25">
      <c r="A94" s="539"/>
    </row>
    <row r="95" spans="1:1" x14ac:dyDescent="0.25">
      <c r="A95" s="539"/>
    </row>
    <row r="96" spans="1:1" x14ac:dyDescent="0.25">
      <c r="A96" s="539"/>
    </row>
  </sheetData>
  <sheetProtection algorithmName="SHA-512" hashValue="ZuOsaC9gwRC1HKGp9Y85Gq2WCznfaKVps4oWl2v3Y/K3DqUopKRoC5l9zfperUyr6cnwz1QfC7HEVgpC66saIg==" saltValue="4HJXjID3DX9FWzWH3Nvngg==" spinCount="100000" sheet="1" objects="1" scenarios="1"/>
  <mergeCells count="11">
    <mergeCell ref="D23:H23"/>
    <mergeCell ref="D24:H24"/>
    <mergeCell ref="G26:J26"/>
    <mergeCell ref="L26:O26"/>
    <mergeCell ref="A82:A96"/>
    <mergeCell ref="A13:I13"/>
    <mergeCell ref="A1:P1"/>
    <mergeCell ref="A2:P2"/>
    <mergeCell ref="A4:P4"/>
    <mergeCell ref="A5:P5"/>
    <mergeCell ref="A7:P7"/>
  </mergeCells>
  <printOptions horizontalCentered="1"/>
  <pageMargins left="0.5" right="0.5" top="0.25" bottom="0.25" header="0.25" footer="0.26"/>
  <pageSetup scale="58" orientation="landscape" r:id="rId1"/>
  <headerFooter alignWithMargins="0"/>
  <rowBreaks count="1" manualBreakCount="1">
    <brk id="80"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221185" r:id="rId4" name="Button 1">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221186" r:id="rId5" name="Button 2">
              <controlPr defaultSize="0" print="0" autoFill="0" autoPict="0" macro="[0]!Info">
                <anchor moveWithCells="1">
                  <from>
                    <xdr:col>15</xdr:col>
                    <xdr:colOff>279400</xdr:colOff>
                    <xdr:row>90</xdr:row>
                    <xdr:rowOff>50800</xdr:rowOff>
                  </from>
                  <to>
                    <xdr:col>16</xdr:col>
                    <xdr:colOff>31750</xdr:colOff>
                    <xdr:row>91</xdr:row>
                    <xdr:rowOff>95250</xdr:rowOff>
                  </to>
                </anchor>
              </controlPr>
            </control>
          </mc:Choice>
        </mc:AlternateContent>
        <mc:AlternateContent xmlns:mc="http://schemas.openxmlformats.org/markup-compatibility/2006">
          <mc:Choice Requires="x14">
            <control shapeId="221187" r:id="rId6" name="Button 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1188" r:id="rId7" name="Button 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1189" r:id="rId8" name="Button 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1190" r:id="rId9" name="Button 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1191" r:id="rId10" name="Button 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1192" r:id="rId11" name="Button 8">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1193" r:id="rId12" name="Button 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1194" r:id="rId13" name="Button 1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1195" r:id="rId14" name="Button 11">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21196" r:id="rId15" name="Button 12">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21197" r:id="rId16" name="Button 13">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21198" r:id="rId17" name="Button 14">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21199" r:id="rId18" name="Button 15">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21200" r:id="rId19" name="Button 16">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21201" r:id="rId20" name="Button 17">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21202" r:id="rId21" name="Button 18">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21203" r:id="rId22" name="Button 1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1204" r:id="rId23" name="Button 20">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1205" r:id="rId24" name="Button 2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1206" r:id="rId25" name="Button 2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1207" r:id="rId26" name="Button 2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1208" r:id="rId27" name="Button 24">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1209" r:id="rId28" name="Button 2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1210" r:id="rId29" name="Button 2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1211" r:id="rId30" name="Button 27">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21212" r:id="rId31" name="Button 28">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21213" r:id="rId32" name="Button 29">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21214" r:id="rId33" name="Button 30">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21215" r:id="rId34" name="Button 3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1216" r:id="rId35" name="Button 32">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1217" r:id="rId36" name="Button 3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1218" r:id="rId37" name="Button 3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1219" r:id="rId38" name="Button 3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1220" r:id="rId39" name="Button 36">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1221" r:id="rId40" name="Button 3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1222" r:id="rId41" name="Button 3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1223" r:id="rId42" name="Button 3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1224" r:id="rId43" name="Button 40">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1225" r:id="rId44" name="Button 4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1226" r:id="rId45" name="Button 4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1227" r:id="rId46" name="Button 43">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21228" r:id="rId47" name="Button 44">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21229" r:id="rId48" name="Button 45">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21230" r:id="rId49" name="Button 46">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21231" r:id="rId50" name="Button 4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1232" r:id="rId51" name="Button 48">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1233" r:id="rId52" name="Button 4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1234" r:id="rId53" name="Button 5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1235" r:id="rId54" name="Button 5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1236" r:id="rId55" name="Button 52">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1237" r:id="rId56" name="Button 5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1238" r:id="rId57" name="Button 5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1239" r:id="rId58" name="Button 55">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21240" r:id="rId59" name="Button 56">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21241" r:id="rId60" name="Button 57">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21242" r:id="rId61" name="Button 58">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21243" r:id="rId62" name="Button 59">
              <controlPr defaultSize="0" print="0" autoFill="0" autoPict="0" macro="[0]!Info">
                <anchor moveWithCells="1">
                  <from>
                    <xdr:col>0</xdr:col>
                    <xdr:colOff>38100</xdr:colOff>
                    <xdr:row>0</xdr:row>
                    <xdr:rowOff>31750</xdr:rowOff>
                  </from>
                  <to>
                    <xdr:col>0</xdr:col>
                    <xdr:colOff>381000</xdr:colOff>
                    <xdr:row>0</xdr:row>
                    <xdr:rowOff>165100</xdr:rowOff>
                  </to>
                </anchor>
              </controlPr>
            </control>
          </mc:Choice>
        </mc:AlternateContent>
        <mc:AlternateContent xmlns:mc="http://schemas.openxmlformats.org/markup-compatibility/2006">
          <mc:Choice Requires="x14">
            <control shapeId="221244" r:id="rId63" name="Button 60">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21245" r:id="rId64" name="Button 61">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21246" r:id="rId65" name="Button 62">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21247" r:id="rId66" name="Button 63">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21248" r:id="rId67" name="Button 6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1249" r:id="rId68" name="Button 6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1250" r:id="rId69" name="Button 6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121DB-C85C-4E48-ACBF-CB82FEA7E2AD}">
  <sheetPr>
    <pageSetUpPr fitToPage="1"/>
  </sheetPr>
  <dimension ref="A1:HM94"/>
  <sheetViews>
    <sheetView showGridLines="0" zoomScale="80" zoomScaleNormal="80" workbookViewId="0">
      <selection sqref="A1:P1"/>
    </sheetView>
  </sheetViews>
  <sheetFormatPr defaultRowHeight="12.5" x14ac:dyDescent="0.25"/>
  <cols>
    <col min="1" max="1" width="31" customWidth="1"/>
    <col min="2" max="2" width="2.1796875" customWidth="1"/>
    <col min="3" max="3" width="24.81640625" customWidth="1"/>
    <col min="4" max="4" width="15.26953125" customWidth="1"/>
    <col min="5" max="5" width="9.81640625" customWidth="1"/>
    <col min="6" max="6" width="3.7265625" customWidth="1"/>
    <col min="7" max="8" width="13.26953125" customWidth="1"/>
    <col min="9" max="9" width="14.54296875" customWidth="1"/>
    <col min="10" max="10" width="17.26953125" bestFit="1" customWidth="1"/>
    <col min="11" max="11" width="7" customWidth="1"/>
    <col min="12" max="12" width="15.1796875" customWidth="1"/>
    <col min="13" max="14" width="14.453125" customWidth="1"/>
    <col min="15" max="15" width="16.26953125" bestFit="1" customWidth="1"/>
    <col min="16" max="16" width="13.81640625" bestFit="1" customWidth="1"/>
    <col min="18" max="26" width="9.1796875" hidden="1" customWidth="1"/>
    <col min="27" max="27" width="10.54296875" hidden="1" customWidth="1"/>
    <col min="28" max="29" width="9.1796875" hidden="1" customWidth="1"/>
    <col min="30" max="30" width="10" hidden="1" customWidth="1"/>
    <col min="31" max="31" width="0" hidden="1" customWidth="1"/>
  </cols>
  <sheetData>
    <row r="1" spans="1:32" s="213" customFormat="1" ht="20" x14ac:dyDescent="0.4">
      <c r="A1" s="499" t="s">
        <v>346</v>
      </c>
      <c r="B1" s="500"/>
      <c r="C1" s="500"/>
      <c r="D1" s="500"/>
      <c r="E1" s="500"/>
      <c r="F1" s="500"/>
      <c r="G1" s="500"/>
      <c r="H1" s="500"/>
      <c r="I1" s="500"/>
      <c r="J1" s="500"/>
      <c r="K1" s="500"/>
      <c r="L1" s="500"/>
      <c r="M1" s="500"/>
      <c r="N1" s="500"/>
      <c r="O1" s="500"/>
      <c r="P1" s="501"/>
    </row>
    <row r="2" spans="1:32" ht="18" x14ac:dyDescent="0.4">
      <c r="A2" s="524" t="s">
        <v>358</v>
      </c>
      <c r="B2" s="525"/>
      <c r="C2" s="525"/>
      <c r="D2" s="525"/>
      <c r="E2" s="525"/>
      <c r="F2" s="525"/>
      <c r="G2" s="525"/>
      <c r="H2" s="525"/>
      <c r="I2" s="525"/>
      <c r="J2" s="525"/>
      <c r="K2" s="525"/>
      <c r="L2" s="525"/>
      <c r="M2" s="525"/>
      <c r="N2" s="525"/>
      <c r="O2" s="525"/>
      <c r="P2" s="526"/>
    </row>
    <row r="3" spans="1:32" ht="10.5" customHeight="1" x14ac:dyDescent="0.4">
      <c r="A3" s="431"/>
      <c r="B3" s="430"/>
      <c r="C3" s="430"/>
      <c r="D3" s="430"/>
      <c r="E3" s="430"/>
      <c r="F3" s="430"/>
      <c r="G3" s="430"/>
      <c r="H3" s="430"/>
      <c r="I3" s="430"/>
      <c r="J3" s="430"/>
      <c r="K3" s="430"/>
      <c r="L3" s="430"/>
      <c r="M3" s="430"/>
      <c r="N3" s="430"/>
      <c r="O3" s="430"/>
      <c r="P3" s="432"/>
    </row>
    <row r="4" spans="1:32" ht="15.5" x14ac:dyDescent="0.35">
      <c r="A4" s="502" t="str">
        <f>'Customer Info'!B11</f>
        <v>Breakdown of Charges Based on Entered Information</v>
      </c>
      <c r="B4" s="503"/>
      <c r="C4" s="503"/>
      <c r="D4" s="503"/>
      <c r="E4" s="503"/>
      <c r="F4" s="503"/>
      <c r="G4" s="503"/>
      <c r="H4" s="503"/>
      <c r="I4" s="503"/>
      <c r="J4" s="503"/>
      <c r="K4" s="503"/>
      <c r="L4" s="503"/>
      <c r="M4" s="503"/>
      <c r="N4" s="503"/>
      <c r="O4" s="503"/>
      <c r="P4" s="504"/>
    </row>
    <row r="5" spans="1:32" ht="15.65" customHeight="1" x14ac:dyDescent="0.25">
      <c r="A5" s="529" t="s">
        <v>355</v>
      </c>
      <c r="B5" s="529"/>
      <c r="C5" s="529"/>
      <c r="D5" s="529"/>
      <c r="E5" s="529"/>
      <c r="F5" s="529"/>
      <c r="G5" s="529"/>
      <c r="H5" s="529"/>
      <c r="I5" s="529"/>
      <c r="J5" s="529"/>
      <c r="K5" s="529"/>
      <c r="L5" s="529"/>
      <c r="M5" s="529"/>
      <c r="N5" s="529"/>
      <c r="O5" s="529"/>
      <c r="P5" s="530"/>
    </row>
    <row r="6" spans="1:32" x14ac:dyDescent="0.25">
      <c r="A6" s="253">
        <f ca="1">TODAY()</f>
        <v>46226</v>
      </c>
      <c r="B6" s="76"/>
      <c r="C6" s="328"/>
      <c r="D6" s="328"/>
      <c r="E6" s="328"/>
      <c r="F6" s="328"/>
      <c r="G6" s="328"/>
      <c r="H6" s="328"/>
      <c r="I6" s="328"/>
      <c r="J6" s="328"/>
      <c r="K6" s="328"/>
      <c r="P6" s="249"/>
    </row>
    <row r="7" spans="1:32" ht="25" x14ac:dyDescent="0.5">
      <c r="A7" s="517"/>
      <c r="B7" s="518"/>
      <c r="C7" s="518"/>
      <c r="D7" s="518"/>
      <c r="E7" s="518"/>
      <c r="F7" s="518"/>
      <c r="G7" s="518"/>
      <c r="H7" s="518"/>
      <c r="I7" s="518"/>
      <c r="J7" s="518"/>
      <c r="K7" s="518"/>
      <c r="L7" s="518"/>
      <c r="M7" s="518"/>
      <c r="N7" s="518"/>
      <c r="O7" s="518"/>
      <c r="P7" s="519"/>
    </row>
    <row r="8" spans="1:32" ht="15.5" x14ac:dyDescent="0.35">
      <c r="A8" s="255" t="s">
        <v>2</v>
      </c>
      <c r="B8" s="22"/>
      <c r="C8" s="23">
        <f>'Customer Info'!B6</f>
        <v>0</v>
      </c>
      <c r="I8" s="24"/>
      <c r="P8" s="249"/>
    </row>
    <row r="9" spans="1:32" ht="15.5" x14ac:dyDescent="0.35">
      <c r="A9" s="256" t="s">
        <v>26</v>
      </c>
      <c r="B9" s="22"/>
      <c r="C9" s="23">
        <f>'Customer Info'!B7</f>
        <v>0</v>
      </c>
      <c r="P9" s="249"/>
    </row>
    <row r="10" spans="1:32" ht="13" x14ac:dyDescent="0.3">
      <c r="A10" s="255" t="s">
        <v>3</v>
      </c>
      <c r="B10" s="156">
        <f>'Customer Info'!B8</f>
        <v>8</v>
      </c>
      <c r="C10" s="150" t="str">
        <f>LOOKUP(B10,R10:AD10,R13:AD13)</f>
        <v>August</v>
      </c>
      <c r="D10" s="101">
        <f>'Customer Info'!C8</f>
        <v>2026</v>
      </c>
      <c r="P10" s="249"/>
      <c r="S10">
        <v>1</v>
      </c>
      <c r="T10">
        <v>2</v>
      </c>
      <c r="U10">
        <v>3</v>
      </c>
      <c r="V10">
        <v>4</v>
      </c>
      <c r="W10">
        <v>5</v>
      </c>
      <c r="X10">
        <v>6</v>
      </c>
      <c r="Y10">
        <v>7</v>
      </c>
      <c r="Z10">
        <v>8</v>
      </c>
      <c r="AA10">
        <v>9</v>
      </c>
      <c r="AB10">
        <v>10</v>
      </c>
      <c r="AC10">
        <v>11</v>
      </c>
      <c r="AD10">
        <v>12</v>
      </c>
    </row>
    <row r="11" spans="1:32" ht="13" x14ac:dyDescent="0.3">
      <c r="A11" s="255" t="s">
        <v>250</v>
      </c>
      <c r="B11" s="156"/>
      <c r="C11" s="150" t="str">
        <f>'Customer Info'!$B$9</f>
        <v>No</v>
      </c>
      <c r="D11" s="101"/>
      <c r="P11" s="249"/>
    </row>
    <row r="12" spans="1:32" s="213" customFormat="1" ht="13" x14ac:dyDescent="0.3">
      <c r="A12" s="331" t="s">
        <v>370</v>
      </c>
      <c r="B12" s="390"/>
      <c r="C12" s="464" t="str">
        <f>'Customer Info'!$B$34</f>
        <v>Yes</v>
      </c>
      <c r="D12" s="216"/>
      <c r="P12" s="329"/>
    </row>
    <row r="13" spans="1:32" ht="15" customHeight="1" x14ac:dyDescent="0.3">
      <c r="A13" s="527"/>
      <c r="B13" s="528"/>
      <c r="C13" s="528"/>
      <c r="D13" s="528"/>
      <c r="E13" s="528"/>
      <c r="F13" s="528"/>
      <c r="G13" s="528"/>
      <c r="H13" s="528"/>
      <c r="I13" s="528"/>
      <c r="P13" s="24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2" ht="13" x14ac:dyDescent="0.3">
      <c r="A14" s="260" t="s">
        <v>27</v>
      </c>
      <c r="B14" s="20"/>
      <c r="C14" s="20"/>
      <c r="D14" s="20"/>
      <c r="E14" s="20"/>
      <c r="F14" s="20"/>
      <c r="G14" s="20"/>
      <c r="H14" s="20"/>
      <c r="I14" s="20"/>
      <c r="J14" s="20"/>
      <c r="K14" s="20"/>
      <c r="L14" s="20"/>
      <c r="M14" s="20"/>
      <c r="N14" s="20"/>
      <c r="O14" s="20"/>
      <c r="P14" s="248"/>
      <c r="R14" s="3" t="s">
        <v>154</v>
      </c>
      <c r="S14" s="161">
        <f>'Rider Rates'!$E$71</f>
        <v>7.2859999999999994E-2</v>
      </c>
      <c r="T14" s="161">
        <f>'Rider Rates'!$E$71</f>
        <v>7.2859999999999994E-2</v>
      </c>
      <c r="U14" s="161">
        <f>'Rider Rates'!$E$71</f>
        <v>7.2859999999999994E-2</v>
      </c>
      <c r="V14" s="161">
        <f>'Rider Rates'!$E$71</f>
        <v>7.2859999999999994E-2</v>
      </c>
      <c r="W14" s="161">
        <f>'Rider Rates'!$E$71</f>
        <v>7.2859999999999994E-2</v>
      </c>
      <c r="X14" s="161">
        <f>'Rider Rates'!$E$70</f>
        <v>7.2859999999999994E-2</v>
      </c>
      <c r="Y14" s="161">
        <f>'Rider Rates'!$E$70</f>
        <v>7.2859999999999994E-2</v>
      </c>
      <c r="Z14" s="161">
        <f>'Rider Rates'!$E$70</f>
        <v>7.2859999999999994E-2</v>
      </c>
      <c r="AA14" s="161">
        <f>'Rider Rates'!$E$70</f>
        <v>7.2859999999999994E-2</v>
      </c>
      <c r="AB14" s="161">
        <f>'Rider Rates'!$E$71</f>
        <v>7.2859999999999994E-2</v>
      </c>
      <c r="AC14" s="161">
        <f>'Rider Rates'!$E$71</f>
        <v>7.2859999999999994E-2</v>
      </c>
      <c r="AD14" s="161">
        <f>'Rider Rates'!$E$71</f>
        <v>7.2859999999999994E-2</v>
      </c>
      <c r="AE14" s="161"/>
      <c r="AF14" s="161"/>
    </row>
    <row r="15" spans="1:32" x14ac:dyDescent="0.25">
      <c r="A15" s="254"/>
      <c r="C15" s="45" t="s">
        <v>54</v>
      </c>
      <c r="D15" s="45" t="s">
        <v>55</v>
      </c>
      <c r="P15" s="249"/>
    </row>
    <row r="16" spans="1:32" x14ac:dyDescent="0.25">
      <c r="A16" s="259" t="s">
        <v>28</v>
      </c>
      <c r="B16" s="27"/>
      <c r="C16" s="38">
        <f>'Customer Info'!B18</f>
        <v>0</v>
      </c>
      <c r="D16" s="38">
        <f>ROUND(C16*C22,1)</f>
        <v>0</v>
      </c>
      <c r="E16" s="27" t="s">
        <v>45</v>
      </c>
      <c r="F16" s="28"/>
      <c r="G16" s="27" t="s">
        <v>15</v>
      </c>
      <c r="I16" s="42" t="s">
        <v>15</v>
      </c>
      <c r="J16" s="27"/>
      <c r="K16" s="27"/>
      <c r="L16" s="27"/>
      <c r="M16" s="27"/>
      <c r="N16" s="27"/>
      <c r="P16" s="249"/>
    </row>
    <row r="17" spans="1:30" x14ac:dyDescent="0.25">
      <c r="A17" s="259" t="s">
        <v>29</v>
      </c>
      <c r="B17" s="27"/>
      <c r="C17" s="38">
        <f>'Customer Info'!B19</f>
        <v>0</v>
      </c>
      <c r="D17" s="38">
        <f>C17*C22</f>
        <v>0</v>
      </c>
      <c r="E17" s="27" t="s">
        <v>45</v>
      </c>
      <c r="F17" s="28"/>
      <c r="G17" s="27" t="s">
        <v>30</v>
      </c>
      <c r="I17" s="315" t="str">
        <f>IF(MAX(C16,C17)&gt;0,C18/(MAX(C16,C17)*730), " ")</f>
        <v xml:space="preserve"> </v>
      </c>
      <c r="J17" s="27"/>
      <c r="K17" s="27"/>
      <c r="L17" s="27"/>
      <c r="M17" s="27"/>
      <c r="N17" s="27"/>
      <c r="P17" s="249"/>
      <c r="X17" s="161"/>
      <c r="Y17" s="161"/>
      <c r="Z17" s="161"/>
      <c r="AA17" s="161"/>
    </row>
    <row r="18" spans="1:30" x14ac:dyDescent="0.25">
      <c r="A18" s="259" t="s">
        <v>43</v>
      </c>
      <c r="B18" s="27"/>
      <c r="C18" s="29">
        <f>IF('Customer Info'!B21+'Customer Info'!B22-'Customer Info'!B23&lt;0,0,'Customer Info'!B21+'Customer Info'!B22-'Customer Info'!B23)</f>
        <v>0</v>
      </c>
      <c r="D18" s="29">
        <f>C18*C22</f>
        <v>0</v>
      </c>
      <c r="E18" s="27" t="s">
        <v>41</v>
      </c>
      <c r="F18" s="28"/>
      <c r="G18" s="27"/>
      <c r="H18" s="27"/>
      <c r="I18" s="27"/>
      <c r="J18" s="27"/>
      <c r="K18" s="27"/>
      <c r="L18" s="27"/>
      <c r="M18" s="27"/>
      <c r="N18" s="27"/>
      <c r="O18" s="27"/>
      <c r="P18" s="249"/>
    </row>
    <row r="19" spans="1:30" x14ac:dyDescent="0.25">
      <c r="A19" s="259" t="s">
        <v>195</v>
      </c>
      <c r="B19" s="27"/>
      <c r="C19" s="29">
        <f>'Customer Info'!$B$27</f>
        <v>0</v>
      </c>
      <c r="D19" s="29">
        <f>$C$19</f>
        <v>0</v>
      </c>
      <c r="E19" s="27" t="s">
        <v>198</v>
      </c>
      <c r="F19" s="28"/>
      <c r="G19" s="27"/>
      <c r="H19" s="27"/>
      <c r="I19" s="27"/>
      <c r="J19" s="27"/>
      <c r="K19" s="27"/>
      <c r="L19" s="27"/>
      <c r="M19" s="27"/>
      <c r="N19" s="27"/>
      <c r="O19" s="27"/>
      <c r="P19" s="249"/>
    </row>
    <row r="20" spans="1:30" x14ac:dyDescent="0.25">
      <c r="A20" s="259" t="s">
        <v>196</v>
      </c>
      <c r="B20" s="27"/>
      <c r="C20" s="337">
        <f>IF('Customer Info'!$B$18=0,0,ROUND(MAX(ROUND('Customer Info'!$B$18*'GS DCT PRI'!C22,1),ROUND('Customer Info'!$B$19*'GS DCT PRI'!C22,1))/'Customer Info'!$D$29,1))</f>
        <v>0</v>
      </c>
      <c r="D20" s="38">
        <f>$C$20</f>
        <v>0</v>
      </c>
      <c r="E20" s="27" t="s">
        <v>199</v>
      </c>
      <c r="F20" s="28"/>
      <c r="G20" s="27"/>
      <c r="H20" s="27"/>
      <c r="I20" s="27"/>
      <c r="J20" s="27"/>
      <c r="K20" s="27"/>
      <c r="L20" s="27"/>
      <c r="M20" s="27"/>
      <c r="N20" s="27"/>
      <c r="O20" s="27"/>
      <c r="P20" s="249"/>
    </row>
    <row r="21" spans="1:30" x14ac:dyDescent="0.25">
      <c r="A21" s="259" t="s">
        <v>197</v>
      </c>
      <c r="B21" s="27"/>
      <c r="C21" s="29"/>
      <c r="D21" s="337">
        <f>MAX(100,ROUND(1.15*(MAX('Customer Info'!$B$18*'GS DCT PRI'!C22,'Customer Info'!$B$19*'GS DCT PRI'!C22)),1))</f>
        <v>100</v>
      </c>
      <c r="E21" s="27" t="s">
        <v>199</v>
      </c>
      <c r="F21" s="28"/>
      <c r="K21" s="27"/>
      <c r="L21" s="27"/>
      <c r="M21" s="27"/>
      <c r="N21" s="27"/>
      <c r="P21" s="249"/>
    </row>
    <row r="22" spans="1:30" ht="13" x14ac:dyDescent="0.3">
      <c r="A22" s="259" t="s">
        <v>53</v>
      </c>
      <c r="B22" s="27"/>
      <c r="C22" s="316">
        <f>+'Customer Info'!E18</f>
        <v>1</v>
      </c>
      <c r="D22" s="27"/>
      <c r="E22" s="27"/>
      <c r="F22" s="28"/>
      <c r="G22" s="21"/>
      <c r="H22" s="21"/>
      <c r="I22" s="21"/>
      <c r="J22" s="21"/>
      <c r="K22" s="27"/>
      <c r="L22" s="27"/>
      <c r="M22" s="27"/>
      <c r="N22" s="27"/>
      <c r="P22" s="249"/>
      <c r="S22" s="161"/>
      <c r="T22" s="161"/>
      <c r="U22" s="161"/>
      <c r="V22" s="161"/>
      <c r="W22" s="161"/>
      <c r="X22" s="161"/>
      <c r="Y22" s="161"/>
      <c r="Z22" s="161"/>
      <c r="AA22" s="161"/>
      <c r="AB22" s="161"/>
      <c r="AC22" s="161"/>
      <c r="AD22" s="161"/>
    </row>
    <row r="23" spans="1:30" x14ac:dyDescent="0.25">
      <c r="A23" s="259" t="s">
        <v>15</v>
      </c>
      <c r="B23" s="27"/>
      <c r="C23" s="317" t="s">
        <v>15</v>
      </c>
      <c r="D23" s="551" t="s">
        <v>15</v>
      </c>
      <c r="E23" s="551"/>
      <c r="F23" s="551"/>
      <c r="G23" s="551"/>
      <c r="H23" s="551"/>
      <c r="K23" s="27"/>
      <c r="L23" s="27"/>
      <c r="M23" s="27"/>
      <c r="N23" s="27"/>
      <c r="O23" s="300"/>
      <c r="P23" s="249"/>
    </row>
    <row r="24" spans="1:30" ht="13" x14ac:dyDescent="0.3">
      <c r="A24" s="259" t="s">
        <v>15</v>
      </c>
      <c r="B24" s="27"/>
      <c r="C24" s="317" t="s">
        <v>15</v>
      </c>
      <c r="D24" s="551" t="s">
        <v>15</v>
      </c>
      <c r="E24" s="551"/>
      <c r="F24" s="551"/>
      <c r="G24" s="551"/>
      <c r="H24" s="551"/>
      <c r="I24" s="21"/>
      <c r="J24" s="21"/>
      <c r="K24" s="27"/>
      <c r="L24" s="27"/>
      <c r="M24" s="27"/>
      <c r="N24" s="27"/>
      <c r="O24" s="300"/>
      <c r="P24" s="249"/>
    </row>
    <row r="25" spans="1:30" ht="13" x14ac:dyDescent="0.3">
      <c r="A25" s="259"/>
      <c r="B25" s="27"/>
      <c r="C25" s="28"/>
      <c r="D25" s="28"/>
      <c r="E25" s="28"/>
      <c r="F25" s="28"/>
      <c r="G25" s="21"/>
      <c r="H25" s="21"/>
      <c r="I25" s="21"/>
      <c r="J25" s="21"/>
      <c r="K25" s="27"/>
      <c r="L25" s="27"/>
      <c r="M25" s="27"/>
      <c r="N25" s="27"/>
      <c r="O25" s="27"/>
      <c r="P25" s="249"/>
    </row>
    <row r="26" spans="1:30" ht="13" x14ac:dyDescent="0.3">
      <c r="A26" s="260" t="s">
        <v>31</v>
      </c>
      <c r="B26" s="20"/>
      <c r="C26" s="20"/>
      <c r="D26" s="20"/>
      <c r="E26" s="20"/>
      <c r="F26" s="20"/>
      <c r="G26" s="552" t="s">
        <v>67</v>
      </c>
      <c r="H26" s="553"/>
      <c r="I26" s="553"/>
      <c r="J26" s="554"/>
      <c r="K26" s="20"/>
      <c r="L26" s="523" t="s">
        <v>68</v>
      </c>
      <c r="M26" s="523"/>
      <c r="N26" s="523"/>
      <c r="O26" s="523"/>
      <c r="P26" s="249"/>
    </row>
    <row r="27" spans="1:30" ht="13" x14ac:dyDescent="0.3">
      <c r="A27" s="254"/>
      <c r="G27" s="247" t="s">
        <v>64</v>
      </c>
      <c r="H27" s="247" t="s">
        <v>65</v>
      </c>
      <c r="I27" s="247" t="s">
        <v>66</v>
      </c>
      <c r="J27" s="100" t="s">
        <v>34</v>
      </c>
      <c r="L27" s="100" t="s">
        <v>64</v>
      </c>
      <c r="M27" s="100" t="s">
        <v>65</v>
      </c>
      <c r="N27" s="100" t="s">
        <v>66</v>
      </c>
      <c r="O27" s="100" t="s">
        <v>34</v>
      </c>
      <c r="P27" s="261" t="s">
        <v>56</v>
      </c>
    </row>
    <row r="28" spans="1:30" x14ac:dyDescent="0.25">
      <c r="A28" s="254" t="s">
        <v>32</v>
      </c>
      <c r="G28" s="66"/>
      <c r="H28" s="66"/>
      <c r="I28" s="66">
        <f>'Rider Rates'!$B$25</f>
        <v>186.3</v>
      </c>
      <c r="J28" s="66">
        <f>SUM(G28:I28)</f>
        <v>186.3</v>
      </c>
      <c r="L28" s="67"/>
      <c r="M28" s="67"/>
      <c r="N28" s="67">
        <f>I28</f>
        <v>186.3</v>
      </c>
      <c r="O28" s="162">
        <f>SUM(L28:N28)</f>
        <v>186.3</v>
      </c>
      <c r="P28" s="262">
        <f>'Rider Rates'!$K$25</f>
        <v>46122</v>
      </c>
    </row>
    <row r="29" spans="1:30" x14ac:dyDescent="0.25">
      <c r="A29" s="254" t="s">
        <v>126</v>
      </c>
      <c r="D29" s="1">
        <f>D18</f>
        <v>0</v>
      </c>
      <c r="E29" s="78" t="s">
        <v>41</v>
      </c>
      <c r="F29" s="79" t="s">
        <v>8</v>
      </c>
      <c r="G29" s="64"/>
      <c r="H29" s="66"/>
      <c r="I29" s="66"/>
      <c r="J29" s="64"/>
      <c r="K29" s="81" t="s">
        <v>42</v>
      </c>
      <c r="L29" s="66"/>
      <c r="M29" s="67"/>
      <c r="N29" s="66"/>
      <c r="O29" s="162"/>
      <c r="P29" s="262"/>
    </row>
    <row r="30" spans="1:30" x14ac:dyDescent="0.25">
      <c r="A30" s="254" t="s">
        <v>33</v>
      </c>
      <c r="D30" s="406">
        <f>IF(C12="No",ROUND(MAX(D16,D17,IF('Customer Info'!B14&lt;25001,0,IF('Customer Info'!B14&lt;75001,15000+(('Customer Info'!B14-25000)*0.85),IF('Customer Info'!B14&lt;75000,0,IF(((57500+('Customer Info'!B14-75000))/'Customer Info'!B14)&gt;85%,'Customer Info'!B14*85%,57500+('Customer Info'!B14-75000))))),('Customer Info'!B16)*0.85),1),ROUND(MAX(D16,D17,('Customer Info'!B14-100)*0.6,('Customer Info'!B16-100)*0.6),1))</f>
        <v>0</v>
      </c>
      <c r="E30" s="27" t="s">
        <v>45</v>
      </c>
      <c r="F30" s="4" t="s">
        <v>8</v>
      </c>
      <c r="G30" s="65"/>
      <c r="H30" s="65"/>
      <c r="I30" s="66">
        <f>'Rider Rates'!$G$25</f>
        <v>8.08</v>
      </c>
      <c r="J30" s="65">
        <f>SUM(G30:I30)</f>
        <v>8.08</v>
      </c>
      <c r="K30" s="31" t="s">
        <v>44</v>
      </c>
      <c r="L30" s="66"/>
      <c r="M30" s="66"/>
      <c r="N30" s="66">
        <f>ROUND($D30*I30,2)</f>
        <v>0</v>
      </c>
      <c r="O30" s="162">
        <f>SUM(L30:N30)</f>
        <v>0</v>
      </c>
      <c r="P30" s="262">
        <f>'Rider Rates'!$K$25</f>
        <v>46122</v>
      </c>
    </row>
    <row r="31" spans="1:30" x14ac:dyDescent="0.25">
      <c r="A31" s="254" t="s">
        <v>185</v>
      </c>
      <c r="D31" s="344">
        <f>IF(D20&lt;=100,0,ROUND(IF(D20-D21&gt;0,D20-D21),1))</f>
        <v>0</v>
      </c>
      <c r="E31" s="27" t="s">
        <v>183</v>
      </c>
      <c r="F31" s="4" t="s">
        <v>8</v>
      </c>
      <c r="G31" s="89"/>
      <c r="H31" s="65"/>
      <c r="I31" s="66">
        <f>'Rider Rates'!$H$25</f>
        <v>1.62</v>
      </c>
      <c r="J31" s="89">
        <f>SUM(G31:I31)</f>
        <v>1.62</v>
      </c>
      <c r="K31" s="31" t="s">
        <v>44</v>
      </c>
      <c r="L31" s="66"/>
      <c r="M31" s="66"/>
      <c r="N31" s="66">
        <f>ROUND($D31*I31,2)</f>
        <v>0</v>
      </c>
      <c r="O31" s="66">
        <f>SUM(L31:N31)</f>
        <v>0</v>
      </c>
      <c r="P31" s="262">
        <f>'Rider Rates'!$K$25</f>
        <v>46122</v>
      </c>
    </row>
    <row r="32" spans="1:30" ht="13" x14ac:dyDescent="0.3">
      <c r="A32" s="301" t="s">
        <v>50</v>
      </c>
      <c r="B32" s="32"/>
      <c r="C32" s="32"/>
      <c r="D32" s="33"/>
      <c r="E32" s="33"/>
      <c r="F32" s="32"/>
      <c r="G32" s="32"/>
      <c r="H32" s="32"/>
      <c r="I32" s="32"/>
      <c r="J32" s="32"/>
      <c r="K32" s="34"/>
      <c r="L32" s="210"/>
      <c r="M32" s="210"/>
      <c r="N32" s="210">
        <f>SUM(N28:N31)</f>
        <v>186.3</v>
      </c>
      <c r="O32" s="210">
        <f>SUM(O28:O31)</f>
        <v>186.3</v>
      </c>
      <c r="P32" s="249"/>
    </row>
    <row r="33" spans="1:16" ht="13" x14ac:dyDescent="0.3">
      <c r="A33" s="302"/>
      <c r="B33" s="68"/>
      <c r="C33" s="69"/>
      <c r="D33" s="69"/>
      <c r="E33" s="69"/>
      <c r="F33" s="69"/>
      <c r="G33" s="70"/>
      <c r="H33" s="70"/>
      <c r="I33" s="70"/>
      <c r="J33" s="70"/>
      <c r="K33" s="68"/>
      <c r="L33" s="68"/>
      <c r="M33" s="68"/>
      <c r="N33" s="68"/>
      <c r="O33" s="68"/>
      <c r="P33" s="303"/>
    </row>
    <row r="34" spans="1:16" ht="13" x14ac:dyDescent="0.3">
      <c r="A34" s="258" t="s">
        <v>69</v>
      </c>
      <c r="D34" s="1"/>
      <c r="E34" s="1"/>
      <c r="K34" s="31"/>
      <c r="L34" s="31"/>
      <c r="M34" s="31"/>
      <c r="N34" s="31"/>
      <c r="O34" s="245"/>
      <c r="P34" s="318"/>
    </row>
    <row r="35" spans="1:16" ht="13" x14ac:dyDescent="0.3">
      <c r="A35" s="301"/>
      <c r="D35" s="1"/>
      <c r="E35" s="1"/>
      <c r="K35" s="31"/>
      <c r="L35" s="31"/>
      <c r="M35" s="31"/>
      <c r="N35" s="31"/>
      <c r="O35" s="245"/>
      <c r="P35" s="249"/>
    </row>
    <row r="36" spans="1:16" x14ac:dyDescent="0.25">
      <c r="A36" s="269" t="s">
        <v>372</v>
      </c>
      <c r="D36" s="1">
        <f>IF($C$18&lt;0,0,IF($C$18&gt;833000,833000,$C$18))</f>
        <v>0</v>
      </c>
      <c r="E36" s="30" t="s">
        <v>41</v>
      </c>
      <c r="F36" s="4" t="s">
        <v>8</v>
      </c>
      <c r="G36" s="63"/>
      <c r="H36" s="64"/>
      <c r="I36" s="80">
        <f>'Rider Rates'!$G$35</f>
        <v>5.5215000000000004E-3</v>
      </c>
      <c r="J36" s="6">
        <f t="shared" ref="J36:J43" si="0">SUM(G36:I36)</f>
        <v>5.5215000000000004E-3</v>
      </c>
      <c r="K36" s="31" t="s">
        <v>42</v>
      </c>
      <c r="L36" s="66"/>
      <c r="M36" s="66"/>
      <c r="N36" s="66">
        <f>ROUND($D36*I36,2)</f>
        <v>0</v>
      </c>
      <c r="O36" s="66">
        <f t="shared" ref="O36:O54" si="1">SUM(L36:N36)</f>
        <v>0</v>
      </c>
      <c r="P36" s="262">
        <f>'Rider Rates'!$O$35</f>
        <v>46022</v>
      </c>
    </row>
    <row r="37" spans="1:16" x14ac:dyDescent="0.25">
      <c r="A37" s="269" t="s">
        <v>373</v>
      </c>
      <c r="D37" s="1">
        <f>IF($C$18-833000&gt;0,$C$18-D36,0)</f>
        <v>0</v>
      </c>
      <c r="E37" s="30" t="s">
        <v>41</v>
      </c>
      <c r="F37" s="4" t="s">
        <v>8</v>
      </c>
      <c r="G37" s="63"/>
      <c r="H37" s="64"/>
      <c r="I37" s="80">
        <f>'Rider Rates'!$G$36</f>
        <v>1.7560000000000001E-4</v>
      </c>
      <c r="J37" s="6">
        <f t="shared" si="0"/>
        <v>1.7560000000000001E-4</v>
      </c>
      <c r="K37" s="31" t="s">
        <v>42</v>
      </c>
      <c r="L37" s="66"/>
      <c r="M37" s="66"/>
      <c r="N37" s="66">
        <f>ROUND($D37*I37,2)</f>
        <v>0</v>
      </c>
      <c r="O37" s="66">
        <f t="shared" si="1"/>
        <v>0</v>
      </c>
      <c r="P37" s="262">
        <f>'Rider Rates'!$O$36</f>
        <v>45293</v>
      </c>
    </row>
    <row r="38" spans="1:16" x14ac:dyDescent="0.25">
      <c r="A38" s="269" t="s">
        <v>47</v>
      </c>
      <c r="B38" t="s">
        <v>15</v>
      </c>
      <c r="D38" s="1">
        <f>IF('Customer Info'!$C$31=TRUE,0,IF(C18&lt;0,0,IF(C18&gt;2000,2000,C18)))</f>
        <v>0</v>
      </c>
      <c r="E38" s="30" t="s">
        <v>41</v>
      </c>
      <c r="F38" s="4" t="s">
        <v>8</v>
      </c>
      <c r="G38" s="63"/>
      <c r="H38" s="64"/>
      <c r="I38" s="80">
        <f>'Rider Rates'!$G$37</f>
        <v>4.6499999999999996E-3</v>
      </c>
      <c r="J38" s="6">
        <f t="shared" si="0"/>
        <v>4.6499999999999996E-3</v>
      </c>
      <c r="K38" s="31" t="s">
        <v>42</v>
      </c>
      <c r="L38" s="66"/>
      <c r="M38" s="66"/>
      <c r="N38" s="66">
        <f>ROUND($D38*I38,2)</f>
        <v>0</v>
      </c>
      <c r="O38" s="66">
        <f t="shared" si="1"/>
        <v>0</v>
      </c>
      <c r="P38" s="262">
        <f>'Rider Rates'!$O$37</f>
        <v>44531</v>
      </c>
    </row>
    <row r="39" spans="1:16" x14ac:dyDescent="0.25">
      <c r="A39" s="269" t="s">
        <v>48</v>
      </c>
      <c r="B39" t="s">
        <v>15</v>
      </c>
      <c r="D39" s="1">
        <f>IF('Customer Info'!$C$31=TRUE,0,IF(C18&gt;15000,13000,IF(C18&gt;2000,C18-2000,0)))</f>
        <v>0</v>
      </c>
      <c r="E39" s="30" t="s">
        <v>41</v>
      </c>
      <c r="F39" s="4" t="s">
        <v>8</v>
      </c>
      <c r="G39" s="63"/>
      <c r="H39" s="64"/>
      <c r="I39" s="80">
        <f>'Rider Rates'!$G$38</f>
        <v>4.1900000000000001E-3</v>
      </c>
      <c r="J39" s="6">
        <f t="shared" si="0"/>
        <v>4.1900000000000001E-3</v>
      </c>
      <c r="K39" s="31" t="s">
        <v>42</v>
      </c>
      <c r="L39" s="66"/>
      <c r="M39" s="66"/>
      <c r="N39" s="66">
        <f>ROUND($D39*I39,2)</f>
        <v>0</v>
      </c>
      <c r="O39" s="66">
        <f t="shared" si="1"/>
        <v>0</v>
      </c>
      <c r="P39" s="262">
        <f>'Rider Rates'!$O$38</f>
        <v>44531</v>
      </c>
    </row>
    <row r="40" spans="1:16" x14ac:dyDescent="0.25">
      <c r="A40" s="269" t="s">
        <v>49</v>
      </c>
      <c r="B40" t="s">
        <v>15</v>
      </c>
      <c r="D40" s="1">
        <f>IF('Customer Info'!$C$31=TRUE,0,IF(C18-D38-D39&gt;0,C18-D38-D39,0))</f>
        <v>0</v>
      </c>
      <c r="E40" s="30" t="s">
        <v>41</v>
      </c>
      <c r="F40" s="4" t="s">
        <v>8</v>
      </c>
      <c r="G40" s="63"/>
      <c r="H40" s="64"/>
      <c r="I40" s="80">
        <f>'Rider Rates'!$G$39</f>
        <v>3.63E-3</v>
      </c>
      <c r="J40" s="6">
        <f t="shared" si="0"/>
        <v>3.63E-3</v>
      </c>
      <c r="K40" s="31" t="s">
        <v>42</v>
      </c>
      <c r="L40" s="66"/>
      <c r="M40" s="66"/>
      <c r="N40" s="66">
        <f>ROUND($D40*I40,2)</f>
        <v>0</v>
      </c>
      <c r="O40" s="66">
        <f t="shared" si="1"/>
        <v>0</v>
      </c>
      <c r="P40" s="262">
        <f>'Rider Rates'!$O$39</f>
        <v>44531</v>
      </c>
    </row>
    <row r="41" spans="1:16" x14ac:dyDescent="0.25">
      <c r="A41" s="272" t="s">
        <v>159</v>
      </c>
      <c r="B41" s="61"/>
      <c r="C41" s="61"/>
      <c r="D41" s="1">
        <f>IF($C$18&lt;1,0,$C$18)</f>
        <v>0</v>
      </c>
      <c r="E41" s="78" t="s">
        <v>41</v>
      </c>
      <c r="F41" s="196" t="s">
        <v>8</v>
      </c>
      <c r="G41" s="124"/>
      <c r="H41" s="124"/>
      <c r="I41" s="80">
        <f>'Rider Rates'!$I$40</f>
        <v>-1.06E-3</v>
      </c>
      <c r="J41" s="6">
        <f t="shared" si="0"/>
        <v>-1.06E-3</v>
      </c>
      <c r="K41" s="81" t="s">
        <v>42</v>
      </c>
      <c r="L41" s="82"/>
      <c r="M41" s="82"/>
      <c r="N41" s="82">
        <f>ROUND(D41*I41,2)</f>
        <v>0</v>
      </c>
      <c r="O41" s="82">
        <f t="shared" si="1"/>
        <v>0</v>
      </c>
      <c r="P41" s="262">
        <f>'Rider Rates'!$O$40</f>
        <v>46122</v>
      </c>
    </row>
    <row r="42" spans="1:16" ht="13" x14ac:dyDescent="0.3">
      <c r="A42" s="272" t="s">
        <v>162</v>
      </c>
      <c r="B42" s="61"/>
      <c r="C42" s="61"/>
      <c r="D42" s="151"/>
      <c r="E42" s="78" t="s">
        <v>109</v>
      </c>
      <c r="F42" s="79"/>
      <c r="G42" s="87"/>
      <c r="H42" s="88"/>
      <c r="I42" s="152">
        <f>'Rider Rates'!$C$41</f>
        <v>1.02</v>
      </c>
      <c r="J42" s="152">
        <f t="shared" si="0"/>
        <v>1.02</v>
      </c>
      <c r="K42" s="81"/>
      <c r="L42" s="82"/>
      <c r="M42" s="82"/>
      <c r="N42" s="82">
        <f>I42</f>
        <v>1.02</v>
      </c>
      <c r="O42" s="82">
        <f t="shared" si="1"/>
        <v>1.02</v>
      </c>
      <c r="P42" s="262">
        <f>'Rider Rates'!$O$41</f>
        <v>46122</v>
      </c>
    </row>
    <row r="43" spans="1:16" ht="13" x14ac:dyDescent="0.3">
      <c r="A43" s="271" t="s">
        <v>352</v>
      </c>
      <c r="B43" s="61"/>
      <c r="C43" s="61"/>
      <c r="D43" s="151"/>
      <c r="E43" s="78" t="s">
        <v>109</v>
      </c>
      <c r="F43" s="79"/>
      <c r="G43" s="87"/>
      <c r="H43" s="88"/>
      <c r="I43" s="152">
        <f>'Rider Rates'!$C$42</f>
        <v>22.68</v>
      </c>
      <c r="J43" s="152">
        <f t="shared" si="0"/>
        <v>22.68</v>
      </c>
      <c r="K43" s="81"/>
      <c r="L43" s="82"/>
      <c r="M43" s="82"/>
      <c r="N43" s="82">
        <f>I43</f>
        <v>22.68</v>
      </c>
      <c r="O43" s="82">
        <f t="shared" si="1"/>
        <v>22.68</v>
      </c>
      <c r="P43" s="262">
        <f>'Rider Rates'!$O$42</f>
        <v>46203</v>
      </c>
    </row>
    <row r="44" spans="1:16" ht="13" x14ac:dyDescent="0.3">
      <c r="A44" s="271" t="s">
        <v>133</v>
      </c>
      <c r="B44" s="61"/>
      <c r="C44" s="61"/>
      <c r="D44" s="319">
        <f>$N$32</f>
        <v>186.3</v>
      </c>
      <c r="E44" s="78" t="s">
        <v>115</v>
      </c>
      <c r="F44" s="79" t="s">
        <v>8</v>
      </c>
      <c r="G44" s="87"/>
      <c r="H44" s="88"/>
      <c r="I44" s="93">
        <f>'Rider Rates'!$F$43</f>
        <v>4.08549E-2</v>
      </c>
      <c r="J44" s="93">
        <f>SUM(H44:I44)</f>
        <v>4.08549E-2</v>
      </c>
      <c r="K44" s="81"/>
      <c r="L44" s="82"/>
      <c r="M44" s="82"/>
      <c r="N44" s="82">
        <f>ROUND(N$32*I44,2)</f>
        <v>7.61</v>
      </c>
      <c r="O44" s="82">
        <f t="shared" si="1"/>
        <v>7.61</v>
      </c>
      <c r="P44" s="262">
        <f>'Rider Rates'!$O$43</f>
        <v>46203</v>
      </c>
    </row>
    <row r="45" spans="1:16" ht="13" x14ac:dyDescent="0.3">
      <c r="A45" s="271" t="s">
        <v>78</v>
      </c>
      <c r="B45" s="61"/>
      <c r="C45" s="61"/>
      <c r="D45" s="319">
        <f>$N$32</f>
        <v>186.3</v>
      </c>
      <c r="E45" s="78" t="s">
        <v>115</v>
      </c>
      <c r="F45" s="79" t="s">
        <v>8</v>
      </c>
      <c r="G45" s="86"/>
      <c r="H45" s="5"/>
      <c r="I45" s="93">
        <f>'Rider Rates'!$F$44</f>
        <v>1.8019E-2</v>
      </c>
      <c r="J45" s="93">
        <f>SUM(H45:I45)</f>
        <v>1.8019E-2</v>
      </c>
      <c r="K45" s="81"/>
      <c r="L45" s="82"/>
      <c r="M45" s="82"/>
      <c r="N45" s="82">
        <f>ROUND(N$32*I45,2)</f>
        <v>3.36</v>
      </c>
      <c r="O45" s="162">
        <f t="shared" si="1"/>
        <v>3.36</v>
      </c>
      <c r="P45" s="262">
        <f>'Rider Rates'!$O$44</f>
        <v>46122</v>
      </c>
    </row>
    <row r="46" spans="1:16" ht="13" x14ac:dyDescent="0.3">
      <c r="A46" s="271" t="s">
        <v>79</v>
      </c>
      <c r="B46" s="61"/>
      <c r="C46" s="61"/>
      <c r="D46" s="319">
        <f>$N$32</f>
        <v>186.3</v>
      </c>
      <c r="E46" s="78" t="s">
        <v>115</v>
      </c>
      <c r="F46" s="79" t="s">
        <v>8</v>
      </c>
      <c r="G46" s="87"/>
      <c r="H46" s="88"/>
      <c r="I46" s="93">
        <f>'Rider Rates'!$F$45</f>
        <v>5.8023605956771022E-2</v>
      </c>
      <c r="J46" s="93">
        <f>SUM(H46:I46)</f>
        <v>5.8023605956771022E-2</v>
      </c>
      <c r="K46" s="81"/>
      <c r="L46" s="82"/>
      <c r="M46" s="82"/>
      <c r="N46" s="82">
        <f>ROUND(N$32*I46,2)</f>
        <v>10.81</v>
      </c>
      <c r="O46" s="162">
        <f t="shared" si="1"/>
        <v>10.81</v>
      </c>
      <c r="P46" s="262">
        <f>'Rider Rates'!$O$45</f>
        <v>46122</v>
      </c>
    </row>
    <row r="47" spans="1:16" ht="13" x14ac:dyDescent="0.3">
      <c r="A47" s="269" t="s">
        <v>173</v>
      </c>
      <c r="B47" s="61"/>
      <c r="C47" s="61"/>
      <c r="D47" s="319">
        <f>$N$32</f>
        <v>186.3</v>
      </c>
      <c r="E47" s="78" t="s">
        <v>115</v>
      </c>
      <c r="F47" s="79" t="s">
        <v>8</v>
      </c>
      <c r="G47" s="80"/>
      <c r="H47" s="80"/>
      <c r="I47" s="93">
        <f>'Rider Rates'!$F$46</f>
        <v>0</v>
      </c>
      <c r="J47" s="93">
        <f>SUM(H47:I47)</f>
        <v>0</v>
      </c>
      <c r="K47" s="81"/>
      <c r="L47" s="82"/>
      <c r="M47" s="82"/>
      <c r="N47" s="82">
        <f>ROUND(N$32*I47,2)</f>
        <v>0</v>
      </c>
      <c r="O47" s="82">
        <f t="shared" si="1"/>
        <v>0</v>
      </c>
      <c r="P47" s="262">
        <f>'Rider Rates'!$O$46</f>
        <v>44713</v>
      </c>
    </row>
    <row r="48" spans="1:16" x14ac:dyDescent="0.25">
      <c r="A48" s="269" t="s">
        <v>160</v>
      </c>
      <c r="B48" s="61"/>
      <c r="C48" s="61"/>
      <c r="D48" s="1">
        <f>IF($C$18&lt;0,0,IF($C$18&gt;833000,833000,$C$18))</f>
        <v>0</v>
      </c>
      <c r="E48" s="78" t="s">
        <v>41</v>
      </c>
      <c r="F48" s="79" t="s">
        <v>8</v>
      </c>
      <c r="G48" s="80"/>
      <c r="H48" s="80"/>
      <c r="I48" s="80">
        <f>'Rider Rates'!$I$47</f>
        <v>0</v>
      </c>
      <c r="J48" s="80">
        <f t="shared" ref="J48:J54" si="2">SUM(G48:I48)</f>
        <v>0</v>
      </c>
      <c r="K48" s="81" t="s">
        <v>42</v>
      </c>
      <c r="L48" s="82"/>
      <c r="M48" s="82"/>
      <c r="N48" s="66">
        <f>ROUND(D48*I48,2)</f>
        <v>0</v>
      </c>
      <c r="O48" s="82">
        <f t="shared" si="1"/>
        <v>0</v>
      </c>
      <c r="P48" s="262">
        <f>'Rider Rates'!$O$47</f>
        <v>45883</v>
      </c>
    </row>
    <row r="49" spans="1:16" x14ac:dyDescent="0.25">
      <c r="A49" s="269" t="s">
        <v>172</v>
      </c>
      <c r="B49" s="61"/>
      <c r="C49" s="61"/>
      <c r="D49" s="77">
        <f>IF(C18&lt;0,0,IF(C18&gt;833000,833000,C18))</f>
        <v>0</v>
      </c>
      <c r="E49" s="78" t="s">
        <v>41</v>
      </c>
      <c r="F49" s="79" t="s">
        <v>8</v>
      </c>
      <c r="G49" s="205"/>
      <c r="H49" s="205"/>
      <c r="I49" s="205">
        <f>'Rider Rates'!$I$48</f>
        <v>0</v>
      </c>
      <c r="J49" s="205">
        <f t="shared" si="2"/>
        <v>0</v>
      </c>
      <c r="K49" s="81" t="s">
        <v>42</v>
      </c>
      <c r="L49" s="206"/>
      <c r="M49" s="206"/>
      <c r="N49" s="206">
        <f>IF(D49*I49&gt;242,242,D49*I49)</f>
        <v>0</v>
      </c>
      <c r="O49" s="206">
        <f t="shared" si="1"/>
        <v>0</v>
      </c>
      <c r="P49" s="262">
        <f>'Rider Rates'!$O$48</f>
        <v>45883</v>
      </c>
    </row>
    <row r="50" spans="1:16" x14ac:dyDescent="0.25">
      <c r="A50" s="269" t="s">
        <v>176</v>
      </c>
      <c r="B50" s="61"/>
      <c r="C50" s="61"/>
      <c r="D50" s="77">
        <f>D18</f>
        <v>0</v>
      </c>
      <c r="E50" s="78" t="s">
        <v>41</v>
      </c>
      <c r="F50" s="196" t="s">
        <v>8</v>
      </c>
      <c r="G50" s="80"/>
      <c r="H50" s="80"/>
      <c r="I50" s="80">
        <f>'Rider Rates'!$L$49</f>
        <v>0</v>
      </c>
      <c r="J50" s="80">
        <f t="shared" si="2"/>
        <v>0</v>
      </c>
      <c r="K50" s="81" t="s">
        <v>42</v>
      </c>
      <c r="L50" s="82"/>
      <c r="M50" s="82"/>
      <c r="N50" s="82">
        <f>ROUND(D50*I50,2)</f>
        <v>0</v>
      </c>
      <c r="O50" s="82">
        <f t="shared" si="1"/>
        <v>0</v>
      </c>
      <c r="P50" s="262">
        <f>'Rider Rates'!$O$49</f>
        <v>45444</v>
      </c>
    </row>
    <row r="51" spans="1:16" x14ac:dyDescent="0.25">
      <c r="A51" s="269" t="s">
        <v>175</v>
      </c>
      <c r="B51" s="61"/>
      <c r="C51" s="61"/>
      <c r="D51" s="77"/>
      <c r="E51" s="78" t="s">
        <v>109</v>
      </c>
      <c r="F51" s="79" t="s">
        <v>8</v>
      </c>
      <c r="G51" s="203"/>
      <c r="H51" s="203"/>
      <c r="I51" s="80">
        <f>'Rider Rates'!$C$50</f>
        <v>0</v>
      </c>
      <c r="J51" s="80">
        <f t="shared" si="2"/>
        <v>0</v>
      </c>
      <c r="K51" s="81"/>
      <c r="L51" s="162"/>
      <c r="M51" s="162"/>
      <c r="N51" s="162">
        <f>J51</f>
        <v>0</v>
      </c>
      <c r="O51" s="162">
        <f t="shared" si="1"/>
        <v>0</v>
      </c>
      <c r="P51" s="262">
        <f>'Rider Rates'!$O$50</f>
        <v>45444</v>
      </c>
    </row>
    <row r="52" spans="1:16" x14ac:dyDescent="0.25">
      <c r="A52" s="269" t="s">
        <v>345</v>
      </c>
      <c r="B52" s="61"/>
      <c r="C52" s="61"/>
      <c r="D52" s="1">
        <f>$D$36</f>
        <v>0</v>
      </c>
      <c r="E52" s="78" t="s">
        <v>41</v>
      </c>
      <c r="F52" s="79" t="s">
        <v>8</v>
      </c>
      <c r="G52" s="80"/>
      <c r="H52" s="80"/>
      <c r="I52" s="80">
        <f>'Rider Rates'!$I$51</f>
        <v>0</v>
      </c>
      <c r="J52" s="80">
        <f t="shared" si="2"/>
        <v>0</v>
      </c>
      <c r="K52" s="81" t="s">
        <v>42</v>
      </c>
      <c r="L52" s="82"/>
      <c r="M52" s="82"/>
      <c r="N52" s="66">
        <f>ROUND(I52*D52,2)</f>
        <v>0</v>
      </c>
      <c r="O52" s="162">
        <f t="shared" si="1"/>
        <v>0</v>
      </c>
      <c r="P52" s="262">
        <f>'Rider Rates'!$O$51</f>
        <v>45444</v>
      </c>
    </row>
    <row r="53" spans="1:16" x14ac:dyDescent="0.25">
      <c r="A53" s="271" t="s">
        <v>80</v>
      </c>
      <c r="B53" s="61"/>
      <c r="C53" s="61"/>
      <c r="D53" s="1">
        <f>IF('Customer Info'!C33=TRUE,0,IF($C$18&lt;0,0,$C$18))</f>
        <v>0</v>
      </c>
      <c r="E53" s="78" t="s">
        <v>41</v>
      </c>
      <c r="F53" s="79" t="s">
        <v>8</v>
      </c>
      <c r="G53" s="80"/>
      <c r="H53" s="80"/>
      <c r="I53" s="80">
        <f>'Rider Rates'!$L$55</f>
        <v>0</v>
      </c>
      <c r="J53" s="80">
        <f t="shared" si="2"/>
        <v>0</v>
      </c>
      <c r="K53" s="81" t="s">
        <v>42</v>
      </c>
      <c r="L53" s="82"/>
      <c r="M53" s="82"/>
      <c r="N53" s="66">
        <f>ROUND(I53*D53,2)</f>
        <v>0</v>
      </c>
      <c r="O53" s="162">
        <f t="shared" si="1"/>
        <v>0</v>
      </c>
      <c r="P53" s="262">
        <f>'Rider Rates'!$O$55</f>
        <v>45444</v>
      </c>
    </row>
    <row r="54" spans="1:16" x14ac:dyDescent="0.25">
      <c r="A54" s="271" t="s">
        <v>80</v>
      </c>
      <c r="B54" s="61"/>
      <c r="C54" s="61"/>
      <c r="D54" s="344">
        <f>IF('Customer Info'!C33=TRUE,0,$D$30)</f>
        <v>0</v>
      </c>
      <c r="E54" s="78" t="s">
        <v>45</v>
      </c>
      <c r="F54" s="79" t="s">
        <v>8</v>
      </c>
      <c r="G54" s="80"/>
      <c r="H54" s="80"/>
      <c r="I54" s="80">
        <f>'Rider Rates'!$L$57</f>
        <v>0</v>
      </c>
      <c r="J54" s="80">
        <f t="shared" si="2"/>
        <v>0</v>
      </c>
      <c r="K54" s="81" t="s">
        <v>42</v>
      </c>
      <c r="L54" s="82"/>
      <c r="M54" s="82"/>
      <c r="N54" s="66">
        <f>I54</f>
        <v>0</v>
      </c>
      <c r="O54" s="162">
        <f t="shared" si="1"/>
        <v>0</v>
      </c>
      <c r="P54" s="262">
        <f>'Rider Rates'!$O$57</f>
        <v>45444</v>
      </c>
    </row>
    <row r="55" spans="1:16" x14ac:dyDescent="0.25">
      <c r="A55" s="269" t="s">
        <v>177</v>
      </c>
      <c r="B55" s="61"/>
      <c r="C55" s="61"/>
      <c r="D55" s="77"/>
      <c r="E55" s="78"/>
      <c r="F55" s="79"/>
      <c r="G55" s="203"/>
      <c r="H55" s="203"/>
      <c r="I55" s="203"/>
      <c r="J55" s="203"/>
      <c r="K55" s="81"/>
      <c r="L55" s="162"/>
      <c r="M55" s="162"/>
      <c r="N55" s="162"/>
      <c r="O55" s="162"/>
      <c r="P55" s="295"/>
    </row>
    <row r="56" spans="1:16" s="213" customFormat="1" x14ac:dyDescent="0.25">
      <c r="A56" s="343"/>
      <c r="B56" s="386"/>
      <c r="C56" s="386"/>
      <c r="D56" s="417"/>
      <c r="E56" s="403"/>
      <c r="F56" s="404"/>
      <c r="G56" s="404"/>
      <c r="H56" s="404"/>
      <c r="I56" s="404"/>
      <c r="J56" s="404"/>
      <c r="K56" s="404"/>
      <c r="L56" s="404"/>
      <c r="M56" s="404"/>
      <c r="N56" s="404"/>
      <c r="O56" s="404"/>
      <c r="P56" s="329"/>
    </row>
    <row r="57" spans="1:16" s="213" customFormat="1" ht="13" x14ac:dyDescent="0.3">
      <c r="A57" s="410" t="s">
        <v>293</v>
      </c>
      <c r="B57" s="386"/>
      <c r="C57" s="386"/>
      <c r="D57" s="417"/>
      <c r="E57" s="403"/>
      <c r="F57" s="404"/>
      <c r="G57" s="404"/>
      <c r="H57" s="404"/>
      <c r="I57" s="404"/>
      <c r="J57" s="404"/>
      <c r="K57" s="404"/>
      <c r="L57" s="404"/>
      <c r="M57" s="404"/>
      <c r="N57" s="404"/>
      <c r="O57" s="404"/>
      <c r="P57" s="329"/>
    </row>
    <row r="58" spans="1:16" x14ac:dyDescent="0.25">
      <c r="A58" s="272" t="s">
        <v>155</v>
      </c>
      <c r="B58" s="61"/>
      <c r="C58" s="61"/>
      <c r="D58" s="1">
        <f>IF($C$18&lt;0,0,$C$18)</f>
        <v>0</v>
      </c>
      <c r="E58" s="78" t="s">
        <v>41</v>
      </c>
      <c r="F58" s="79" t="s">
        <v>8</v>
      </c>
      <c r="G58" s="80"/>
      <c r="H58" s="80">
        <f>'Rider Rates'!$E$64</f>
        <v>4.2949999999999998E-4</v>
      </c>
      <c r="I58" s="80"/>
      <c r="J58" s="80">
        <f>SUM(G58:I58)</f>
        <v>4.2949999999999998E-4</v>
      </c>
      <c r="K58" s="81" t="s">
        <v>42</v>
      </c>
      <c r="L58" s="82"/>
      <c r="M58" s="82">
        <f>ROUND(D58*H58,2)</f>
        <v>0</v>
      </c>
      <c r="N58" s="160"/>
      <c r="O58" s="82">
        <f>SUM(L58:N58)</f>
        <v>0</v>
      </c>
      <c r="P58" s="262">
        <f>'Rider Rates'!$L$64</f>
        <v>46112</v>
      </c>
    </row>
    <row r="59" spans="1:16" x14ac:dyDescent="0.25">
      <c r="A59" s="272" t="s">
        <v>155</v>
      </c>
      <c r="B59" s="61"/>
      <c r="C59" s="61"/>
      <c r="D59" s="344">
        <f>IF(C12="No",ROUND(MAX(D16,IF('Customer Info'!B14&lt;25001,0,IF('Customer Info'!B14&lt;75001,15000+(('Customer Info'!B14-25000)*0.85),IF('Customer Info'!B14&lt;75000,0,IF(((57500+('Customer Info'!B14-75000))/'Customer Info'!B14)&gt;85%,'Customer Info'!B14*85%,57500+('Customer Info'!B14-75000))))),('Customer Info'!B16)*0.85),1),ROUND(MAX(D16,('Customer Info'!$B$14-100)*60%,('Customer Info'!$B$16-100)*60%),1))</f>
        <v>0</v>
      </c>
      <c r="E59" s="30" t="s">
        <v>63</v>
      </c>
      <c r="F59" s="4" t="s">
        <v>8</v>
      </c>
      <c r="G59" s="80"/>
      <c r="H59" s="187">
        <f>'Rider Rates'!$J$64</f>
        <v>10.79</v>
      </c>
      <c r="I59" s="80"/>
      <c r="J59" s="187">
        <f>SUM(G59:I59)</f>
        <v>10.79</v>
      </c>
      <c r="K59" s="81" t="s">
        <v>44</v>
      </c>
      <c r="L59" s="82"/>
      <c r="M59" s="82">
        <f>ROUND(D59*H59,2)</f>
        <v>0</v>
      </c>
      <c r="N59" s="160"/>
      <c r="O59" s="82">
        <f>SUM(L59:N59)</f>
        <v>0</v>
      </c>
      <c r="P59" s="262">
        <f>'Rider Rates'!$L$64</f>
        <v>46112</v>
      </c>
    </row>
    <row r="60" spans="1:16" s="213" customFormat="1" x14ac:dyDescent="0.25">
      <c r="A60" s="343"/>
      <c r="B60" s="386"/>
      <c r="C60" s="386"/>
      <c r="D60" s="406"/>
      <c r="E60" s="411"/>
      <c r="F60" s="407"/>
      <c r="G60" s="407"/>
      <c r="H60" s="407"/>
      <c r="I60" s="407"/>
      <c r="J60" s="407"/>
      <c r="K60" s="407"/>
      <c r="L60" s="407"/>
      <c r="M60" s="407"/>
      <c r="N60" s="407"/>
      <c r="O60" s="407"/>
      <c r="P60" s="338"/>
    </row>
    <row r="61" spans="1:16" s="213" customFormat="1" ht="13" x14ac:dyDescent="0.3">
      <c r="A61" s="410" t="s">
        <v>294</v>
      </c>
      <c r="B61" s="386"/>
      <c r="C61" s="386"/>
      <c r="D61" s="406"/>
      <c r="E61" s="411"/>
      <c r="F61" s="407"/>
      <c r="G61" s="407"/>
      <c r="H61" s="407"/>
      <c r="I61" s="407"/>
      <c r="J61" s="407"/>
      <c r="K61" s="407"/>
      <c r="L61" s="407"/>
      <c r="M61" s="407"/>
      <c r="N61" s="407"/>
      <c r="O61" s="407"/>
      <c r="P61" s="338"/>
    </row>
    <row r="62" spans="1:16" x14ac:dyDescent="0.25">
      <c r="A62" s="272" t="s">
        <v>153</v>
      </c>
      <c r="B62" s="61"/>
      <c r="C62" s="61"/>
      <c r="D62" s="77">
        <f>IF($C$11="Yes",0,'Customer Info'!$B$21+'Customer Info'!$B$22-'Customer Info'!$B$23)</f>
        <v>0</v>
      </c>
      <c r="E62" s="78" t="s">
        <v>41</v>
      </c>
      <c r="F62" s="79" t="s">
        <v>8</v>
      </c>
      <c r="G62" s="80">
        <f>IF($C$11="Yes",0,'Rider Rates'!$E$70)</f>
        <v>7.2859999999999994E-2</v>
      </c>
      <c r="H62" s="80"/>
      <c r="I62" s="80"/>
      <c r="J62" s="185">
        <f>SUM(G62:H62)</f>
        <v>7.2859999999999994E-2</v>
      </c>
      <c r="K62" s="81" t="s">
        <v>42</v>
      </c>
      <c r="L62" s="82">
        <f>ROUND(D62*G62,2)</f>
        <v>0</v>
      </c>
      <c r="M62" s="82"/>
      <c r="N62" s="82"/>
      <c r="O62" s="82">
        <f t="shared" ref="O62:O65" si="3">SUM(L62:N62)</f>
        <v>0</v>
      </c>
      <c r="P62" s="262">
        <f>'Rider Rates'!$G$70</f>
        <v>46174</v>
      </c>
    </row>
    <row r="63" spans="1:16" x14ac:dyDescent="0.25">
      <c r="A63" s="269" t="s">
        <v>136</v>
      </c>
      <c r="B63" s="61"/>
      <c r="C63" s="61"/>
      <c r="D63" s="77">
        <f>IF($C$11="Yes",0,'Customer Info'!$B$21+'Customer Info'!$B$22-'Customer Info'!$B$23)</f>
        <v>0</v>
      </c>
      <c r="E63" s="78" t="s">
        <v>41</v>
      </c>
      <c r="F63" s="79" t="s">
        <v>8</v>
      </c>
      <c r="G63" s="80">
        <f>IF($C$11="Yes",0,'Rider Rates'!$E$74)</f>
        <v>1.6070000000000001E-2</v>
      </c>
      <c r="H63" s="80"/>
      <c r="I63" s="80"/>
      <c r="J63" s="185">
        <f>SUM(G63:H63)</f>
        <v>1.6070000000000001E-2</v>
      </c>
      <c r="K63" s="81" t="s">
        <v>42</v>
      </c>
      <c r="L63" s="82">
        <f>ROUND(D63*G63,2)</f>
        <v>0</v>
      </c>
      <c r="M63" s="82"/>
      <c r="N63" s="82"/>
      <c r="O63" s="82">
        <f t="shared" si="3"/>
        <v>0</v>
      </c>
      <c r="P63" s="262">
        <f>'Rider Rates'!$R$74</f>
        <v>46174</v>
      </c>
    </row>
    <row r="64" spans="1:16" x14ac:dyDescent="0.25">
      <c r="A64" s="272" t="s">
        <v>158</v>
      </c>
      <c r="B64" s="61"/>
      <c r="C64" s="61"/>
      <c r="D64" s="77">
        <f>IF($C$11="Yes",0,'Customer Info'!$B$21+'Customer Info'!$B$22-'Customer Info'!$B$23)</f>
        <v>0</v>
      </c>
      <c r="E64" s="78" t="s">
        <v>41</v>
      </c>
      <c r="F64" s="79" t="s">
        <v>8</v>
      </c>
      <c r="G64" s="80">
        <f>IF($C$11="Yes",0,'Rider Rates'!$B$79)</f>
        <v>4.1209999999999997E-3</v>
      </c>
      <c r="H64" s="80"/>
      <c r="I64" s="80"/>
      <c r="J64" s="185">
        <f>SUM(G64:H64)</f>
        <v>4.1209999999999997E-3</v>
      </c>
      <c r="K64" s="81" t="s">
        <v>42</v>
      </c>
      <c r="L64" s="82">
        <f>ROUND(D64*G64,2)</f>
        <v>0</v>
      </c>
      <c r="M64" s="82"/>
      <c r="N64" s="82"/>
      <c r="O64" s="82">
        <f t="shared" si="3"/>
        <v>0</v>
      </c>
      <c r="P64" s="262">
        <f>'Rider Rates'!$C$79</f>
        <v>46203</v>
      </c>
    </row>
    <row r="65" spans="1:221" x14ac:dyDescent="0.25">
      <c r="A65" s="271" t="s">
        <v>134</v>
      </c>
      <c r="B65" s="61"/>
      <c r="C65" s="61"/>
      <c r="D65" s="77">
        <f>IF($C$11="Yes",0,IF('Customer Info'!$C$31=TRUE,0,'Customer Info'!$B$21+'Customer Info'!$B$22-'Customer Info'!$B$23))</f>
        <v>0</v>
      </c>
      <c r="E65" s="78" t="s">
        <v>41</v>
      </c>
      <c r="F65" s="79" t="s">
        <v>8</v>
      </c>
      <c r="G65" s="80">
        <f>IF($C$11="Yes",0,'Rider Rates'!$C$82)</f>
        <v>3.7618E-3</v>
      </c>
      <c r="H65" s="80"/>
      <c r="I65" s="93"/>
      <c r="J65" s="185">
        <f>SUM(G65:H65)</f>
        <v>3.7618E-3</v>
      </c>
      <c r="K65" s="81" t="s">
        <v>42</v>
      </c>
      <c r="L65" s="82">
        <f>ROUND(D65*G65,2)</f>
        <v>0</v>
      </c>
      <c r="M65" s="82"/>
      <c r="N65" s="82"/>
      <c r="O65" s="82">
        <f t="shared" si="3"/>
        <v>0</v>
      </c>
      <c r="P65" s="262">
        <f>'Rider Rates'!$E$82</f>
        <v>45444</v>
      </c>
      <c r="Q65" s="79"/>
      <c r="R65" s="83"/>
      <c r="S65" s="81"/>
      <c r="T65" s="84"/>
      <c r="U65" s="61"/>
      <c r="V65" s="85"/>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21" ht="13" x14ac:dyDescent="0.3">
      <c r="A66" s="273" t="s">
        <v>70</v>
      </c>
      <c r="B66" s="112"/>
      <c r="C66" s="112"/>
      <c r="D66" s="137"/>
      <c r="E66" s="138"/>
      <c r="F66" s="139"/>
      <c r="G66" s="139"/>
      <c r="H66" s="139"/>
      <c r="I66" s="139"/>
      <c r="J66" s="139"/>
      <c r="K66" s="140"/>
      <c r="L66" s="128">
        <f>SUM(L36:L65)</f>
        <v>0</v>
      </c>
      <c r="M66" s="128">
        <f>SUM(M36:M65)</f>
        <v>0</v>
      </c>
      <c r="N66" s="128">
        <f>SUM(N36:N65)</f>
        <v>45.480000000000004</v>
      </c>
      <c r="O66" s="128">
        <f>SUM(O36:O65)</f>
        <v>45.480000000000004</v>
      </c>
      <c r="P66" s="274"/>
    </row>
    <row r="67" spans="1:221" ht="13" x14ac:dyDescent="0.3">
      <c r="A67" s="301"/>
      <c r="D67" s="1"/>
      <c r="E67" s="30"/>
      <c r="F67" s="4"/>
      <c r="G67" s="320"/>
      <c r="H67" s="320"/>
      <c r="I67" s="320"/>
      <c r="J67" s="320"/>
      <c r="K67" s="31"/>
      <c r="L67" s="31"/>
      <c r="M67" s="31"/>
      <c r="N67" s="31"/>
      <c r="O67" s="245"/>
      <c r="P67" s="321"/>
    </row>
    <row r="68" spans="1:221" ht="13" x14ac:dyDescent="0.3">
      <c r="A68" s="307" t="s">
        <v>71</v>
      </c>
      <c r="B68" s="71"/>
      <c r="C68" s="71"/>
      <c r="D68" s="71"/>
      <c r="E68" s="71"/>
      <c r="F68" s="71"/>
      <c r="G68" s="71"/>
      <c r="H68" s="71"/>
      <c r="I68" s="71"/>
      <c r="J68" s="71"/>
      <c r="K68" s="71"/>
      <c r="L68" s="75">
        <f>L32+L66</f>
        <v>0</v>
      </c>
      <c r="M68" s="75">
        <f>M32+M66</f>
        <v>0</v>
      </c>
      <c r="N68" s="75">
        <f>N32+N66</f>
        <v>231.78000000000003</v>
      </c>
      <c r="O68" s="75">
        <f>O32+O66</f>
        <v>231.78000000000003</v>
      </c>
      <c r="P68" s="322"/>
    </row>
    <row r="69" spans="1:221" ht="13" x14ac:dyDescent="0.3">
      <c r="A69" s="301"/>
      <c r="B69" s="32"/>
      <c r="C69" s="32"/>
      <c r="D69" s="32"/>
      <c r="E69" s="32"/>
      <c r="F69" s="32"/>
      <c r="G69" s="32"/>
      <c r="H69" s="32"/>
      <c r="I69" s="32"/>
      <c r="J69" s="32"/>
      <c r="K69" s="32"/>
      <c r="L69" s="32"/>
      <c r="M69" s="32"/>
      <c r="N69" s="32"/>
      <c r="O69" s="210"/>
      <c r="P69" s="323"/>
    </row>
    <row r="70" spans="1:221" ht="13" x14ac:dyDescent="0.3">
      <c r="A70" s="301" t="s">
        <v>37</v>
      </c>
      <c r="B70" s="32"/>
      <c r="C70" s="32"/>
      <c r="D70" s="32"/>
      <c r="E70" s="32"/>
      <c r="F70" s="32"/>
      <c r="G70" s="32"/>
      <c r="H70" s="32"/>
      <c r="I70" s="32"/>
      <c r="J70" s="32"/>
      <c r="K70" s="32"/>
      <c r="L70" s="32"/>
      <c r="M70" s="32"/>
      <c r="N70" s="32"/>
      <c r="O70" s="210">
        <f>O28+O30+O66</f>
        <v>231.78000000000003</v>
      </c>
      <c r="P70" s="262"/>
    </row>
    <row r="71" spans="1:221" ht="13" x14ac:dyDescent="0.3">
      <c r="A71" s="301"/>
      <c r="B71" s="32"/>
      <c r="C71" s="32"/>
      <c r="D71" s="32"/>
      <c r="E71" s="32"/>
      <c r="F71" s="32"/>
      <c r="G71" s="324"/>
      <c r="H71" s="324"/>
      <c r="I71" s="324"/>
      <c r="J71" s="324"/>
      <c r="K71" s="31"/>
      <c r="L71" s="31"/>
      <c r="M71" s="31"/>
      <c r="N71" s="31"/>
      <c r="O71" s="210"/>
      <c r="P71" s="249"/>
    </row>
    <row r="72" spans="1:221" ht="13" x14ac:dyDescent="0.3">
      <c r="A72" s="258" t="s">
        <v>110</v>
      </c>
      <c r="B72" s="32"/>
      <c r="C72" s="32"/>
      <c r="D72" s="32"/>
      <c r="E72" s="32"/>
      <c r="F72" s="32"/>
      <c r="G72" s="324"/>
      <c r="H72" s="324"/>
      <c r="I72" s="324"/>
      <c r="J72" s="324"/>
      <c r="K72" s="31"/>
      <c r="L72" s="31"/>
      <c r="M72" s="31"/>
      <c r="N72" s="31"/>
      <c r="O72" s="279">
        <f>MAX($O$68,$O$70)</f>
        <v>231.78000000000003</v>
      </c>
      <c r="P72" s="249"/>
    </row>
    <row r="73" spans="1:221" ht="13" x14ac:dyDescent="0.3">
      <c r="A73" s="301"/>
      <c r="B73" s="32"/>
      <c r="C73" s="32"/>
      <c r="D73" s="32"/>
      <c r="E73" s="32"/>
      <c r="F73" s="32"/>
      <c r="G73" s="324"/>
      <c r="H73" s="324"/>
      <c r="I73" s="324"/>
      <c r="J73" s="324"/>
      <c r="K73" s="31"/>
      <c r="L73" s="31"/>
      <c r="M73" s="31"/>
      <c r="N73" s="31"/>
      <c r="O73" s="210"/>
      <c r="P73" s="249"/>
    </row>
    <row r="74" spans="1:221" ht="13" x14ac:dyDescent="0.3">
      <c r="A74" s="301"/>
      <c r="B74" s="32"/>
      <c r="C74" s="32"/>
      <c r="D74" s="32"/>
      <c r="E74" s="32"/>
      <c r="F74" s="32"/>
      <c r="G74" s="74" t="s">
        <v>82</v>
      </c>
      <c r="H74" s="324"/>
      <c r="I74" s="32"/>
      <c r="J74" s="324"/>
      <c r="K74" s="31"/>
      <c r="L74" s="147"/>
      <c r="M74" s="147"/>
      <c r="N74" s="147"/>
      <c r="O74" s="147">
        <f>ROUND(IF($C$18&lt;1,0,$O$72/($C$18*100)*10000),2)</f>
        <v>0</v>
      </c>
      <c r="P74" s="280" t="s">
        <v>83</v>
      </c>
    </row>
    <row r="75" spans="1:221" ht="13" x14ac:dyDescent="0.3">
      <c r="A75" s="297"/>
      <c r="B75" s="71"/>
      <c r="C75" s="71"/>
      <c r="D75" s="71"/>
      <c r="E75" s="71"/>
      <c r="F75" s="71"/>
      <c r="G75" s="283"/>
      <c r="H75" s="325"/>
      <c r="I75" s="326"/>
      <c r="J75" s="325"/>
      <c r="K75" s="327"/>
      <c r="L75" s="109"/>
      <c r="M75" s="109"/>
      <c r="N75" s="109"/>
      <c r="O75" s="359"/>
      <c r="P75" s="285"/>
      <c r="AF75" s="362"/>
      <c r="AG75" s="362"/>
    </row>
    <row r="76" spans="1:221" ht="13" x14ac:dyDescent="0.3">
      <c r="A76" s="32"/>
      <c r="B76" s="32"/>
      <c r="C76" s="32"/>
      <c r="D76" s="32"/>
      <c r="E76" s="32"/>
      <c r="F76" s="32"/>
      <c r="G76" s="74"/>
      <c r="H76" s="39"/>
      <c r="I76" s="74"/>
      <c r="J76" s="39"/>
      <c r="K76" s="31"/>
      <c r="L76" s="31"/>
      <c r="M76" s="31"/>
      <c r="N76" s="31"/>
      <c r="O76" s="99"/>
      <c r="P76" s="32"/>
    </row>
    <row r="77" spans="1:221" ht="13" x14ac:dyDescent="0.3">
      <c r="B77" s="32"/>
      <c r="C77" s="32"/>
      <c r="D77" s="32"/>
      <c r="E77" s="32"/>
      <c r="F77" s="32"/>
      <c r="G77" s="74"/>
      <c r="H77" s="32"/>
      <c r="I77" s="32"/>
      <c r="J77" s="32"/>
      <c r="K77" s="32"/>
      <c r="L77" s="46"/>
      <c r="M77" s="46"/>
      <c r="N77" s="46"/>
      <c r="O77" s="99"/>
      <c r="P77" s="32"/>
    </row>
    <row r="78" spans="1:221" ht="13" x14ac:dyDescent="0.3">
      <c r="G78" s="101"/>
      <c r="H78" s="41"/>
      <c r="I78" s="101"/>
      <c r="J78" s="41"/>
      <c r="K78" s="41"/>
      <c r="L78" s="102"/>
      <c r="M78" s="102"/>
      <c r="N78" s="102"/>
      <c r="O78" s="103"/>
      <c r="P78" s="23"/>
    </row>
    <row r="80" spans="1:221" x14ac:dyDescent="0.25">
      <c r="A80" s="496"/>
    </row>
    <row r="81" spans="1:1" x14ac:dyDescent="0.25">
      <c r="A81" s="496"/>
    </row>
    <row r="82" spans="1:1" x14ac:dyDescent="0.25">
      <c r="A82" s="496"/>
    </row>
    <row r="83" spans="1:1" x14ac:dyDescent="0.25">
      <c r="A83" s="496"/>
    </row>
    <row r="84" spans="1:1" x14ac:dyDescent="0.25">
      <c r="A84" s="496"/>
    </row>
    <row r="85" spans="1:1" x14ac:dyDescent="0.25">
      <c r="A85" s="496"/>
    </row>
    <row r="86" spans="1:1" x14ac:dyDescent="0.25">
      <c r="A86" s="496"/>
    </row>
    <row r="87" spans="1:1" x14ac:dyDescent="0.25">
      <c r="A87" s="496"/>
    </row>
    <row r="88" spans="1:1" x14ac:dyDescent="0.25">
      <c r="A88" s="496"/>
    </row>
    <row r="89" spans="1:1" x14ac:dyDescent="0.25">
      <c r="A89" s="496"/>
    </row>
    <row r="90" spans="1:1" x14ac:dyDescent="0.25">
      <c r="A90" s="496"/>
    </row>
    <row r="91" spans="1:1" x14ac:dyDescent="0.25">
      <c r="A91" s="496"/>
    </row>
    <row r="92" spans="1:1" x14ac:dyDescent="0.25">
      <c r="A92" s="496"/>
    </row>
    <row r="93" spans="1:1" x14ac:dyDescent="0.25">
      <c r="A93" s="496"/>
    </row>
    <row r="94" spans="1:1" x14ac:dyDescent="0.25">
      <c r="A94" s="496"/>
    </row>
  </sheetData>
  <sheetProtection algorithmName="SHA-512" hashValue="P7qaumew+r94s04H07dBqs9gKN2I7HMS2ZZICaGWMJJcNnIyxdYVtaHZKTdZI6M4GDnaBM0kaMnsXTh3p0I7pQ==" saltValue="RASZrWSenI/r+/WMO8F9NA==" spinCount="100000" sheet="1" objects="1" scenarios="1"/>
  <mergeCells count="11">
    <mergeCell ref="D23:H23"/>
    <mergeCell ref="D24:H24"/>
    <mergeCell ref="G26:J26"/>
    <mergeCell ref="L26:O26"/>
    <mergeCell ref="A80:A94"/>
    <mergeCell ref="A13:I13"/>
    <mergeCell ref="A1:P1"/>
    <mergeCell ref="A2:P2"/>
    <mergeCell ref="A4:P4"/>
    <mergeCell ref="A5:P5"/>
    <mergeCell ref="A7:P7"/>
  </mergeCells>
  <printOptions horizontalCentered="1"/>
  <pageMargins left="0.5" right="0.5" top="0.25" bottom="0.25" header="0.25" footer="0.26"/>
  <pageSetup scale="58" orientation="landscape" r:id="rId1"/>
  <headerFooter alignWithMargins="0"/>
  <rowBreaks count="1" manualBreakCount="1">
    <brk id="78"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222209" r:id="rId4" name="Button 1">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222210" r:id="rId5" name="Button 2">
              <controlPr defaultSize="0" print="0" autoFill="0" autoPict="0" macro="[0]!Info">
                <anchor moveWithCells="1">
                  <from>
                    <xdr:col>15</xdr:col>
                    <xdr:colOff>279400</xdr:colOff>
                    <xdr:row>88</xdr:row>
                    <xdr:rowOff>50800</xdr:rowOff>
                  </from>
                  <to>
                    <xdr:col>16</xdr:col>
                    <xdr:colOff>31750</xdr:colOff>
                    <xdr:row>89</xdr:row>
                    <xdr:rowOff>88900</xdr:rowOff>
                  </to>
                </anchor>
              </controlPr>
            </control>
          </mc:Choice>
        </mc:AlternateContent>
        <mc:AlternateContent xmlns:mc="http://schemas.openxmlformats.org/markup-compatibility/2006">
          <mc:Choice Requires="x14">
            <control shapeId="222211" r:id="rId6" name="Button 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2212" r:id="rId7" name="Button 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2213" r:id="rId8" name="Button 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2214" r:id="rId9" name="Button 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2215" r:id="rId10" name="Button 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2216" r:id="rId11" name="Button 8">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2217" r:id="rId12" name="Button 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2218" r:id="rId13" name="Button 1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2219" r:id="rId14" name="Button 11">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22220" r:id="rId15" name="Button 12">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22221" r:id="rId16" name="Button 13">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22222" r:id="rId17" name="Button 14">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22223" r:id="rId18" name="Button 15">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22224" r:id="rId19" name="Button 16">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22225" r:id="rId20" name="Button 17">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22226" r:id="rId21" name="Button 18">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22227" r:id="rId22" name="Button 1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2228" r:id="rId23" name="Button 20">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2229" r:id="rId24" name="Button 2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2230" r:id="rId25" name="Button 2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2231" r:id="rId26" name="Button 2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2232" r:id="rId27" name="Button 24">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2233" r:id="rId28" name="Button 2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2234" r:id="rId29" name="Button 2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2235" r:id="rId30" name="Button 27">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22236" r:id="rId31" name="Button 28">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22237" r:id="rId32" name="Button 29">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22238" r:id="rId33" name="Button 30">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22239" r:id="rId34" name="Button 3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2240" r:id="rId35" name="Button 32">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2241" r:id="rId36" name="Button 3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2242" r:id="rId37" name="Button 3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2243" r:id="rId38" name="Button 3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2244" r:id="rId39" name="Button 36">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2245" r:id="rId40" name="Button 3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2246" r:id="rId41" name="Button 3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2247" r:id="rId42" name="Button 3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2248" r:id="rId43" name="Button 40">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2249" r:id="rId44" name="Button 4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2250" r:id="rId45" name="Button 4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2251" r:id="rId46" name="Button 43">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22252" r:id="rId47" name="Button 44">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22253" r:id="rId48" name="Button 45">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22254" r:id="rId49" name="Button 46">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22255" r:id="rId50" name="Button 4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2256" r:id="rId51" name="Button 48">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2257" r:id="rId52" name="Button 4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2258" r:id="rId53" name="Button 5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2259" r:id="rId54" name="Button 5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2260" r:id="rId55" name="Button 52">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2261" r:id="rId56" name="Button 5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2262" r:id="rId57" name="Button 5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2263" r:id="rId58" name="Button 55">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22264" r:id="rId59" name="Button 56">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22265" r:id="rId60" name="Button 57">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22266" r:id="rId61" name="Button 58">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22267" r:id="rId62" name="Button 59">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222268" r:id="rId63" name="Button 6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2269" r:id="rId64" name="Button 6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2270" r:id="rId65" name="Button 6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2271" r:id="rId66" name="Button 6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2272" r:id="rId67" name="Button 64">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2273" r:id="rId68" name="Button 65">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2274" r:id="rId69" name="Button 66">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2275" r:id="rId70" name="Button 6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2276" r:id="rId71" name="Button 68">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22277" r:id="rId72" name="Button 69">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22278" r:id="rId73" name="Button 70">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22279" r:id="rId74" name="Button 71">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22280" r:id="rId75" name="Button 72">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22281" r:id="rId76" name="Button 73">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22282" r:id="rId77" name="Button 74">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22283" r:id="rId78" name="Button 75">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22284" r:id="rId79" name="Button 76">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2285" r:id="rId80" name="Button 77">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2286" r:id="rId81" name="Button 78">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2287" r:id="rId82" name="Button 7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2288" r:id="rId83" name="Button 80">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2289" r:id="rId84" name="Button 81">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2290" r:id="rId85" name="Button 82">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2291" r:id="rId86" name="Button 8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2292" r:id="rId87" name="Button 84">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22293" r:id="rId88" name="Button 85">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22294" r:id="rId89" name="Button 86">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22295" r:id="rId90" name="Button 87">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22296" r:id="rId91" name="Button 88">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2297" r:id="rId92" name="Button 89">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2298" r:id="rId93" name="Button 90">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2299" r:id="rId94" name="Button 9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2300" r:id="rId95" name="Button 92">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2301" r:id="rId96" name="Button 93">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2302" r:id="rId97" name="Button 94">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2303" r:id="rId98" name="Button 9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2304" r:id="rId99" name="Button 96">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2305" r:id="rId100" name="Button 97">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2306" r:id="rId101" name="Button 98">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2307" r:id="rId102" name="Button 9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2308" r:id="rId103" name="Button 100">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22309" r:id="rId104" name="Button 101">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22310" r:id="rId105" name="Button 102">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22311" r:id="rId106" name="Button 103">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22312" r:id="rId107" name="Button 104">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2313" r:id="rId108" name="Button 105">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2314" r:id="rId109" name="Button 106">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2315" r:id="rId110" name="Button 10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2316" r:id="rId111" name="Button 108">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2317" r:id="rId112" name="Button 109">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2318" r:id="rId113" name="Button 110">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2319" r:id="rId114" name="Button 11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2320" r:id="rId115" name="Button 112">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22321" r:id="rId116" name="Button 113">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22322" r:id="rId117" name="Button 114">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22323" r:id="rId118" name="Button 115">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22324" r:id="rId119" name="Button 116">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222325" r:id="rId120" name="Button 117">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22326" r:id="rId121" name="Button 118">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22327" r:id="rId122" name="Button 119">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22328" r:id="rId123" name="Button 120">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22329" r:id="rId124" name="Button 12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2330" r:id="rId125" name="Button 12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2331" r:id="rId126" name="Button 12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4E3D-4732-44EA-AB09-F09E6F0F0906}">
  <sheetPr>
    <pageSetUpPr fitToPage="1"/>
  </sheetPr>
  <dimension ref="A1:HM95"/>
  <sheetViews>
    <sheetView showGridLines="0" zoomScale="80" zoomScaleNormal="80" workbookViewId="0">
      <selection sqref="A1:P1"/>
    </sheetView>
  </sheetViews>
  <sheetFormatPr defaultRowHeight="12.5" x14ac:dyDescent="0.25"/>
  <cols>
    <col min="1" max="1" width="31" customWidth="1"/>
    <col min="2" max="2" width="2.1796875" customWidth="1"/>
    <col min="3" max="3" width="24.81640625" customWidth="1"/>
    <col min="4" max="4" width="15.26953125" customWidth="1"/>
    <col min="5" max="5" width="9.81640625" customWidth="1"/>
    <col min="6" max="6" width="3.7265625" customWidth="1"/>
    <col min="7" max="8" width="13.26953125" customWidth="1"/>
    <col min="9" max="9" width="14.54296875" customWidth="1"/>
    <col min="10" max="10" width="13.26953125" customWidth="1"/>
    <col min="11" max="11" width="7" customWidth="1"/>
    <col min="12" max="12" width="15.1796875" customWidth="1"/>
    <col min="13" max="14" width="14.453125" customWidth="1"/>
    <col min="15" max="15" width="16.26953125" bestFit="1" customWidth="1"/>
    <col min="16" max="16" width="13.81640625" bestFit="1" customWidth="1"/>
    <col min="18" max="26" width="9.1796875" hidden="1" customWidth="1"/>
    <col min="27" max="27" width="10.54296875" hidden="1" customWidth="1"/>
    <col min="28" max="29" width="9.1796875" hidden="1" customWidth="1"/>
    <col min="30" max="30" width="10" hidden="1" customWidth="1"/>
    <col min="31" max="31" width="9.1796875" hidden="1" customWidth="1"/>
  </cols>
  <sheetData>
    <row r="1" spans="1:32" s="213" customFormat="1" ht="20" x14ac:dyDescent="0.4">
      <c r="A1" s="499" t="s">
        <v>346</v>
      </c>
      <c r="B1" s="500"/>
      <c r="C1" s="500"/>
      <c r="D1" s="500"/>
      <c r="E1" s="500"/>
      <c r="F1" s="500"/>
      <c r="G1" s="500"/>
      <c r="H1" s="500"/>
      <c r="I1" s="500"/>
      <c r="J1" s="500"/>
      <c r="K1" s="500"/>
      <c r="L1" s="500"/>
      <c r="M1" s="500"/>
      <c r="N1" s="500"/>
      <c r="O1" s="500"/>
      <c r="P1" s="501"/>
    </row>
    <row r="2" spans="1:32" ht="18" x14ac:dyDescent="0.4">
      <c r="A2" s="524" t="s">
        <v>360</v>
      </c>
      <c r="B2" s="525"/>
      <c r="C2" s="525"/>
      <c r="D2" s="525"/>
      <c r="E2" s="525"/>
      <c r="F2" s="525"/>
      <c r="G2" s="525"/>
      <c r="H2" s="525"/>
      <c r="I2" s="525"/>
      <c r="J2" s="525"/>
      <c r="K2" s="525"/>
      <c r="L2" s="525"/>
      <c r="M2" s="525"/>
      <c r="N2" s="525"/>
      <c r="O2" s="525"/>
      <c r="P2" s="526"/>
    </row>
    <row r="3" spans="1:32" ht="10.5" customHeight="1" x14ac:dyDescent="0.4">
      <c r="A3" s="431"/>
      <c r="B3" s="430"/>
      <c r="C3" s="430"/>
      <c r="D3" s="430"/>
      <c r="E3" s="430"/>
      <c r="F3" s="430"/>
      <c r="G3" s="430"/>
      <c r="H3" s="430"/>
      <c r="I3" s="430"/>
      <c r="J3" s="430"/>
      <c r="K3" s="430"/>
      <c r="L3" s="430"/>
      <c r="M3" s="430"/>
      <c r="N3" s="430"/>
      <c r="O3" s="430"/>
      <c r="P3" s="432"/>
    </row>
    <row r="4" spans="1:32" ht="15.5" x14ac:dyDescent="0.35">
      <c r="A4" s="502" t="str">
        <f>'Customer Info'!B11</f>
        <v>Breakdown of Charges Based on Entered Information</v>
      </c>
      <c r="B4" s="503"/>
      <c r="C4" s="503"/>
      <c r="D4" s="503"/>
      <c r="E4" s="503"/>
      <c r="F4" s="503"/>
      <c r="G4" s="503"/>
      <c r="H4" s="503"/>
      <c r="I4" s="503"/>
      <c r="J4" s="503"/>
      <c r="K4" s="503"/>
      <c r="L4" s="503"/>
      <c r="M4" s="503"/>
      <c r="N4" s="503"/>
      <c r="O4" s="503"/>
      <c r="P4" s="504"/>
    </row>
    <row r="5" spans="1:32" ht="15.65" customHeight="1" x14ac:dyDescent="0.25">
      <c r="A5" s="529" t="s">
        <v>356</v>
      </c>
      <c r="B5" s="529"/>
      <c r="C5" s="529"/>
      <c r="D5" s="529"/>
      <c r="E5" s="529"/>
      <c r="F5" s="529"/>
      <c r="G5" s="529"/>
      <c r="H5" s="529"/>
      <c r="I5" s="529"/>
      <c r="J5" s="529"/>
      <c r="K5" s="529"/>
      <c r="L5" s="529"/>
      <c r="M5" s="529"/>
      <c r="N5" s="529"/>
      <c r="O5" s="529"/>
      <c r="P5" s="530"/>
    </row>
    <row r="6" spans="1:32" x14ac:dyDescent="0.25">
      <c r="A6" s="253">
        <f ca="1">TODAY()</f>
        <v>46226</v>
      </c>
      <c r="B6" s="76"/>
      <c r="C6" s="328"/>
      <c r="D6" s="328"/>
      <c r="E6" s="328"/>
      <c r="F6" s="328"/>
      <c r="G6" s="328"/>
      <c r="H6" s="328"/>
      <c r="I6" s="328"/>
      <c r="J6" s="328"/>
      <c r="K6" s="328"/>
      <c r="P6" s="249"/>
    </row>
    <row r="7" spans="1:32" ht="25" x14ac:dyDescent="0.5">
      <c r="A7" s="517"/>
      <c r="B7" s="518"/>
      <c r="C7" s="518"/>
      <c r="D7" s="518"/>
      <c r="E7" s="518"/>
      <c r="F7" s="518"/>
      <c r="G7" s="518"/>
      <c r="H7" s="518"/>
      <c r="I7" s="518"/>
      <c r="J7" s="518"/>
      <c r="K7" s="518"/>
      <c r="L7" s="518"/>
      <c r="M7" s="518"/>
      <c r="N7" s="518"/>
      <c r="O7" s="518"/>
      <c r="P7" s="519"/>
    </row>
    <row r="8" spans="1:32" ht="15.5" x14ac:dyDescent="0.35">
      <c r="A8" s="255" t="s">
        <v>2</v>
      </c>
      <c r="B8" s="22"/>
      <c r="C8" s="23">
        <f>'Customer Info'!B6</f>
        <v>0</v>
      </c>
      <c r="I8" s="24"/>
      <c r="P8" s="249"/>
    </row>
    <row r="9" spans="1:32" ht="15.5" x14ac:dyDescent="0.35">
      <c r="A9" s="256" t="s">
        <v>26</v>
      </c>
      <c r="B9" s="22"/>
      <c r="C9" s="23">
        <f>'Customer Info'!B7</f>
        <v>0</v>
      </c>
      <c r="P9" s="249"/>
    </row>
    <row r="10" spans="1:32" ht="13" x14ac:dyDescent="0.3">
      <c r="A10" s="255" t="s">
        <v>3</v>
      </c>
      <c r="B10" s="156">
        <f>'Customer Info'!B8</f>
        <v>8</v>
      </c>
      <c r="C10" s="150" t="str">
        <f>LOOKUP(B10,R10:AD10,R13:AD13)</f>
        <v>August</v>
      </c>
      <c r="D10" s="101">
        <f>'Customer Info'!C8</f>
        <v>2026</v>
      </c>
      <c r="P10" s="249"/>
      <c r="S10">
        <v>1</v>
      </c>
      <c r="T10">
        <v>2</v>
      </c>
      <c r="U10">
        <v>3</v>
      </c>
      <c r="V10">
        <v>4</v>
      </c>
      <c r="W10">
        <v>5</v>
      </c>
      <c r="X10">
        <v>6</v>
      </c>
      <c r="Y10">
        <v>7</v>
      </c>
      <c r="Z10">
        <v>8</v>
      </c>
      <c r="AA10">
        <v>9</v>
      </c>
      <c r="AB10">
        <v>10</v>
      </c>
      <c r="AC10">
        <v>11</v>
      </c>
      <c r="AD10">
        <v>12</v>
      </c>
    </row>
    <row r="11" spans="1:32" ht="13" x14ac:dyDescent="0.3">
      <c r="A11" s="255" t="s">
        <v>250</v>
      </c>
      <c r="B11" s="156"/>
      <c r="C11" s="150" t="str">
        <f>'Customer Info'!$B$9</f>
        <v>No</v>
      </c>
      <c r="D11" s="101"/>
      <c r="P11" s="249"/>
    </row>
    <row r="12" spans="1:32" ht="13" x14ac:dyDescent="0.3">
      <c r="A12" s="331" t="s">
        <v>370</v>
      </c>
      <c r="B12" s="390"/>
      <c r="C12" s="464" t="str">
        <f>'Customer Info'!$B$34</f>
        <v>Yes</v>
      </c>
      <c r="D12" s="101"/>
      <c r="P12" s="249"/>
    </row>
    <row r="13" spans="1:32" ht="15" customHeight="1" x14ac:dyDescent="0.3">
      <c r="A13" s="527"/>
      <c r="B13" s="528"/>
      <c r="C13" s="528"/>
      <c r="D13" s="528"/>
      <c r="E13" s="528"/>
      <c r="F13" s="528"/>
      <c r="G13" s="528"/>
      <c r="H13" s="528"/>
      <c r="I13" s="528"/>
      <c r="P13" s="24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2" ht="13" x14ac:dyDescent="0.3">
      <c r="A14" s="260" t="s">
        <v>27</v>
      </c>
      <c r="B14" s="20"/>
      <c r="C14" s="20"/>
      <c r="D14" s="20"/>
      <c r="E14" s="20"/>
      <c r="F14" s="20"/>
      <c r="G14" s="20"/>
      <c r="H14" s="20"/>
      <c r="I14" s="20"/>
      <c r="J14" s="20"/>
      <c r="K14" s="20"/>
      <c r="L14" s="20"/>
      <c r="M14" s="20"/>
      <c r="N14" s="20"/>
      <c r="O14" s="20"/>
      <c r="P14" s="248"/>
      <c r="R14" s="3" t="s">
        <v>154</v>
      </c>
      <c r="S14" s="161">
        <f>'Rider Rates'!$F$71</f>
        <v>7.17E-2</v>
      </c>
      <c r="T14" s="161">
        <f>'Rider Rates'!$F$71</f>
        <v>7.17E-2</v>
      </c>
      <c r="U14" s="161">
        <f>'Rider Rates'!$F$71</f>
        <v>7.17E-2</v>
      </c>
      <c r="V14" s="161">
        <f>'Rider Rates'!$F$71</f>
        <v>7.17E-2</v>
      </c>
      <c r="W14" s="161">
        <f>'Rider Rates'!$F$71</f>
        <v>7.17E-2</v>
      </c>
      <c r="X14" s="161">
        <f>'Rider Rates'!$F$71</f>
        <v>7.17E-2</v>
      </c>
      <c r="Y14" s="161">
        <f>'Rider Rates'!$F$71</f>
        <v>7.17E-2</v>
      </c>
      <c r="Z14" s="161">
        <f>'Rider Rates'!$F$71</f>
        <v>7.17E-2</v>
      </c>
      <c r="AA14" s="161">
        <f>'Rider Rates'!$F$71</f>
        <v>7.17E-2</v>
      </c>
      <c r="AB14" s="161">
        <f>'Rider Rates'!$F$71</f>
        <v>7.17E-2</v>
      </c>
      <c r="AC14" s="161">
        <f>'Rider Rates'!$F$71</f>
        <v>7.17E-2</v>
      </c>
      <c r="AD14" s="161">
        <f>'Rider Rates'!$F$71</f>
        <v>7.17E-2</v>
      </c>
      <c r="AE14" s="161"/>
      <c r="AF14" s="161"/>
    </row>
    <row r="15" spans="1:32" x14ac:dyDescent="0.25">
      <c r="A15" s="254"/>
      <c r="C15" s="45" t="s">
        <v>54</v>
      </c>
      <c r="D15" s="45" t="s">
        <v>55</v>
      </c>
      <c r="P15" s="249"/>
    </row>
    <row r="16" spans="1:32" x14ac:dyDescent="0.25">
      <c r="A16" s="259" t="s">
        <v>28</v>
      </c>
      <c r="B16" s="27"/>
      <c r="C16" s="38">
        <f>'Customer Info'!B18</f>
        <v>0</v>
      </c>
      <c r="D16" s="38">
        <f>ROUND(C16*C21,1)</f>
        <v>0</v>
      </c>
      <c r="E16" s="27" t="s">
        <v>45</v>
      </c>
      <c r="F16" s="28"/>
      <c r="G16" s="27" t="s">
        <v>15</v>
      </c>
      <c r="I16" s="42" t="s">
        <v>15</v>
      </c>
      <c r="J16" s="27"/>
      <c r="K16" s="27"/>
      <c r="L16" s="27"/>
      <c r="M16" s="27"/>
      <c r="N16" s="27"/>
      <c r="P16" s="249"/>
    </row>
    <row r="17" spans="1:32" x14ac:dyDescent="0.25">
      <c r="A17" s="259" t="s">
        <v>29</v>
      </c>
      <c r="B17" s="27"/>
      <c r="C17" s="38">
        <f>'Customer Info'!B19</f>
        <v>0</v>
      </c>
      <c r="D17" s="38">
        <f>C17*C21</f>
        <v>0</v>
      </c>
      <c r="E17" s="27" t="s">
        <v>45</v>
      </c>
      <c r="F17" s="28"/>
      <c r="G17" s="27" t="s">
        <v>30</v>
      </c>
      <c r="I17" s="315" t="str">
        <f>IF(MAX(C16,C17)&gt;0,C18/(MAX(C16,C17)*730), " ")</f>
        <v xml:space="preserve"> </v>
      </c>
      <c r="J17" s="27"/>
      <c r="K17" s="27"/>
      <c r="L17" s="27"/>
      <c r="M17" s="27"/>
      <c r="N17" s="27"/>
      <c r="P17" s="249"/>
      <c r="X17" s="161"/>
      <c r="Y17" s="161"/>
      <c r="Z17" s="161"/>
      <c r="AA17" s="161"/>
    </row>
    <row r="18" spans="1:32" x14ac:dyDescent="0.25">
      <c r="A18" s="259" t="s">
        <v>43</v>
      </c>
      <c r="B18" s="27"/>
      <c r="C18" s="29">
        <f>IF('Customer Info'!B21+'Customer Info'!B22-'Customer Info'!B23&lt;0,0,'Customer Info'!B21+'Customer Info'!B22-'Customer Info'!B23)</f>
        <v>0</v>
      </c>
      <c r="D18" s="29">
        <f>C18*C21</f>
        <v>0</v>
      </c>
      <c r="E18" s="27" t="s">
        <v>41</v>
      </c>
      <c r="F18" s="28"/>
      <c r="G18" s="27"/>
      <c r="H18" s="27"/>
      <c r="I18" s="27"/>
      <c r="J18" s="27"/>
      <c r="K18" s="27"/>
      <c r="L18" s="27"/>
      <c r="M18" s="27"/>
      <c r="N18" s="27"/>
      <c r="O18" s="27"/>
      <c r="P18" s="249"/>
    </row>
    <row r="19" spans="1:32" x14ac:dyDescent="0.25">
      <c r="A19" s="259" t="s">
        <v>123</v>
      </c>
      <c r="B19" s="27"/>
      <c r="C19" s="29">
        <f>'Customer Info'!$B$26</f>
        <v>0</v>
      </c>
      <c r="D19" s="29">
        <f>C19*C21</f>
        <v>0</v>
      </c>
      <c r="E19" s="27" t="s">
        <v>182</v>
      </c>
      <c r="F19" s="28"/>
      <c r="K19" s="27"/>
      <c r="L19" s="27"/>
      <c r="M19" s="27"/>
      <c r="N19" s="27"/>
      <c r="P19" s="249"/>
    </row>
    <row r="20" spans="1:32" x14ac:dyDescent="0.25">
      <c r="A20" s="259" t="s">
        <v>181</v>
      </c>
      <c r="B20" s="27"/>
      <c r="C20" s="29"/>
      <c r="D20" s="29">
        <f>IF((D19-(ROUND(MAX(D16,D17)*0.5,1)))&lt;0,0,(D19-(ROUND(MAX(D16,D17)*0.5,1))))</f>
        <v>0</v>
      </c>
      <c r="E20" s="27" t="s">
        <v>184</v>
      </c>
      <c r="F20" s="28"/>
      <c r="K20" s="27"/>
      <c r="L20" s="27"/>
      <c r="M20" s="27"/>
      <c r="N20" s="27"/>
      <c r="P20" s="249"/>
    </row>
    <row r="21" spans="1:32" ht="13" x14ac:dyDescent="0.3">
      <c r="A21" s="259" t="s">
        <v>53</v>
      </c>
      <c r="B21" s="27"/>
      <c r="C21" s="316">
        <f>+'Customer Info'!E18</f>
        <v>1</v>
      </c>
      <c r="D21" s="27"/>
      <c r="E21" s="27"/>
      <c r="F21" s="28"/>
      <c r="G21" s="21"/>
      <c r="H21" s="21"/>
      <c r="I21" s="21"/>
      <c r="J21" s="21"/>
      <c r="K21" s="27"/>
      <c r="L21" s="27"/>
      <c r="M21" s="27"/>
      <c r="N21" s="27"/>
      <c r="P21" s="249"/>
      <c r="S21" s="161"/>
      <c r="T21" s="161"/>
      <c r="U21" s="161"/>
      <c r="V21" s="161"/>
      <c r="W21" s="161"/>
      <c r="X21" s="161"/>
      <c r="Y21" s="161"/>
      <c r="Z21" s="161"/>
      <c r="AA21" s="161"/>
      <c r="AB21" s="161"/>
      <c r="AC21" s="161"/>
      <c r="AD21" s="161"/>
    </row>
    <row r="22" spans="1:32" x14ac:dyDescent="0.25">
      <c r="A22" s="259" t="s">
        <v>15</v>
      </c>
      <c r="B22" s="27"/>
      <c r="C22" s="317" t="s">
        <v>15</v>
      </c>
      <c r="D22" s="551" t="s">
        <v>15</v>
      </c>
      <c r="E22" s="551"/>
      <c r="F22" s="551"/>
      <c r="G22" s="551"/>
      <c r="H22" s="551"/>
      <c r="K22" s="27"/>
      <c r="L22" s="27"/>
      <c r="M22" s="27"/>
      <c r="N22" s="27"/>
      <c r="O22" s="300"/>
      <c r="P22" s="249"/>
    </row>
    <row r="23" spans="1:32" ht="13" x14ac:dyDescent="0.3">
      <c r="A23" s="259" t="s">
        <v>15</v>
      </c>
      <c r="B23" s="27"/>
      <c r="C23" s="317" t="s">
        <v>15</v>
      </c>
      <c r="D23" s="551" t="s">
        <v>15</v>
      </c>
      <c r="E23" s="551"/>
      <c r="F23" s="551"/>
      <c r="G23" s="551"/>
      <c r="H23" s="551"/>
      <c r="I23" s="21"/>
      <c r="J23" s="21"/>
      <c r="K23" s="27"/>
      <c r="L23" s="27"/>
      <c r="M23" s="27"/>
      <c r="N23" s="27"/>
      <c r="O23" s="300"/>
      <c r="P23" s="249"/>
    </row>
    <row r="24" spans="1:32" ht="13" x14ac:dyDescent="0.3">
      <c r="A24" s="259"/>
      <c r="B24" s="27"/>
      <c r="C24" s="28"/>
      <c r="D24" s="28"/>
      <c r="E24" s="28"/>
      <c r="F24" s="28"/>
      <c r="G24" s="21"/>
      <c r="H24" s="21"/>
      <c r="I24" s="21"/>
      <c r="J24" s="21"/>
      <c r="K24" s="27"/>
      <c r="L24" s="27"/>
      <c r="M24" s="27"/>
      <c r="N24" s="27"/>
      <c r="O24" s="27"/>
      <c r="P24" s="249"/>
    </row>
    <row r="25" spans="1:32" ht="13" x14ac:dyDescent="0.3">
      <c r="A25" s="260" t="s">
        <v>31</v>
      </c>
      <c r="B25" s="20"/>
      <c r="C25" s="20"/>
      <c r="D25" s="20"/>
      <c r="E25" s="20"/>
      <c r="F25" s="20"/>
      <c r="G25" s="520" t="s">
        <v>67</v>
      </c>
      <c r="H25" s="521"/>
      <c r="I25" s="521"/>
      <c r="J25" s="522"/>
      <c r="K25" s="20"/>
      <c r="L25" s="523" t="s">
        <v>68</v>
      </c>
      <c r="M25" s="523"/>
      <c r="N25" s="523"/>
      <c r="O25" s="523"/>
      <c r="P25" s="249"/>
    </row>
    <row r="26" spans="1:32" ht="13" x14ac:dyDescent="0.3">
      <c r="A26" s="254"/>
      <c r="G26" s="8" t="s">
        <v>64</v>
      </c>
      <c r="H26" s="8" t="s">
        <v>65</v>
      </c>
      <c r="I26" s="8" t="s">
        <v>66</v>
      </c>
      <c r="J26" s="5" t="s">
        <v>34</v>
      </c>
      <c r="L26" s="100" t="s">
        <v>64</v>
      </c>
      <c r="M26" s="100" t="s">
        <v>65</v>
      </c>
      <c r="N26" s="100" t="s">
        <v>66</v>
      </c>
      <c r="O26" s="100" t="s">
        <v>34</v>
      </c>
      <c r="P26" s="261" t="s">
        <v>56</v>
      </c>
    </row>
    <row r="27" spans="1:32" x14ac:dyDescent="0.25">
      <c r="A27" s="254" t="s">
        <v>32</v>
      </c>
      <c r="G27" s="66"/>
      <c r="H27" s="66"/>
      <c r="I27" s="66">
        <f>'Rider Rates'!$B$27</f>
        <v>6800</v>
      </c>
      <c r="J27" s="66">
        <f>SUM(G27:I27)</f>
        <v>6800</v>
      </c>
      <c r="L27" s="67"/>
      <c r="M27" s="67"/>
      <c r="N27" s="67">
        <f>I27</f>
        <v>6800</v>
      </c>
      <c r="O27" s="162">
        <f>SUM(L27:N27)</f>
        <v>6800</v>
      </c>
      <c r="P27" s="262">
        <f>'Rider Rates'!$K$26</f>
        <v>46122</v>
      </c>
    </row>
    <row r="28" spans="1:32" x14ac:dyDescent="0.25">
      <c r="A28" s="254" t="s">
        <v>126</v>
      </c>
      <c r="D28" s="1">
        <f>D18</f>
        <v>0</v>
      </c>
      <c r="E28" s="78" t="s">
        <v>41</v>
      </c>
      <c r="F28" s="79" t="s">
        <v>8</v>
      </c>
      <c r="G28" s="64"/>
      <c r="H28" s="66"/>
      <c r="I28" s="66"/>
      <c r="J28" s="64"/>
      <c r="K28" s="81" t="s">
        <v>42</v>
      </c>
      <c r="L28" s="66"/>
      <c r="M28" s="67"/>
      <c r="N28" s="66"/>
      <c r="O28" s="162"/>
      <c r="P28" s="262"/>
    </row>
    <row r="29" spans="1:32" x14ac:dyDescent="0.25">
      <c r="A29" s="254" t="s">
        <v>33</v>
      </c>
      <c r="D29" s="406">
        <f>IF(C12="No",ROUND(MAX(D16,D17,IF('Customer Info'!B14&lt;25001,0,IF('Customer Info'!B14&lt;75001,15000+(('Customer Info'!B14-25000)*0.85),IF('Customer Info'!B14&lt;75000,0,IF(((57500+('Customer Info'!B14-75000))/'Customer Info'!B14)&gt;85%,'Customer Info'!B14*85%,57500+('Customer Info'!B14-75000))))),('Customer Info'!B16)*0.85),1),ROUND(MAX(D16,D17,('Customer Info'!B14-100)*0.6,('Customer Info'!B16-100)*0.6),1))</f>
        <v>0</v>
      </c>
      <c r="E29" s="27" t="s">
        <v>45</v>
      </c>
      <c r="F29" s="4" t="s">
        <v>8</v>
      </c>
      <c r="G29" s="65"/>
      <c r="H29" s="65"/>
      <c r="I29" s="65">
        <v>0</v>
      </c>
      <c r="J29" s="65">
        <f>SUM(G29:I29)</f>
        <v>0</v>
      </c>
      <c r="K29" s="31" t="s">
        <v>44</v>
      </c>
      <c r="L29" s="66"/>
      <c r="M29" s="66"/>
      <c r="N29" s="66">
        <f>ROUND($D29*I29,2)</f>
        <v>0</v>
      </c>
      <c r="O29" s="162">
        <f>SUM(L29:N29)</f>
        <v>0</v>
      </c>
      <c r="P29" s="262">
        <f>'Rider Rates'!$K$26</f>
        <v>46122</v>
      </c>
      <c r="AF29" s="211"/>
    </row>
    <row r="30" spans="1:32" x14ac:dyDescent="0.25">
      <c r="A30" s="254" t="s">
        <v>185</v>
      </c>
      <c r="D30" s="344">
        <f>D20</f>
        <v>0</v>
      </c>
      <c r="E30" s="27" t="s">
        <v>183</v>
      </c>
      <c r="F30" s="4" t="s">
        <v>8</v>
      </c>
      <c r="G30" s="89"/>
      <c r="H30" s="65"/>
      <c r="I30" s="65">
        <f>'Rider Rates'!$G$26</f>
        <v>0.95</v>
      </c>
      <c r="J30" s="89">
        <f>SUM(G30:I30)</f>
        <v>0.95</v>
      </c>
      <c r="K30" s="31" t="s">
        <v>44</v>
      </c>
      <c r="L30" s="66"/>
      <c r="M30" s="66"/>
      <c r="N30" s="66">
        <f>ROUND($D30*I30,2)</f>
        <v>0</v>
      </c>
      <c r="O30" s="66">
        <f>SUM(L30:N30)</f>
        <v>0</v>
      </c>
      <c r="P30" s="262">
        <f>'Rider Rates'!$K$26</f>
        <v>46122</v>
      </c>
      <c r="AF30" s="211"/>
    </row>
    <row r="31" spans="1:32" ht="13" x14ac:dyDescent="0.3">
      <c r="A31" s="301" t="s">
        <v>50</v>
      </c>
      <c r="B31" s="32"/>
      <c r="C31" s="32"/>
      <c r="D31" s="33"/>
      <c r="E31" s="33"/>
      <c r="F31" s="32"/>
      <c r="G31" s="32"/>
      <c r="H31" s="32"/>
      <c r="I31" s="32"/>
      <c r="J31" s="32"/>
      <c r="K31" s="34"/>
      <c r="L31" s="210"/>
      <c r="M31" s="210"/>
      <c r="N31" s="210">
        <f>SUM(N27:N30)</f>
        <v>6800</v>
      </c>
      <c r="O31" s="210">
        <f>SUM(O27:O30)</f>
        <v>6800</v>
      </c>
      <c r="P31" s="249"/>
    </row>
    <row r="32" spans="1:32" ht="13" x14ac:dyDescent="0.3">
      <c r="A32" s="302"/>
      <c r="B32" s="68"/>
      <c r="C32" s="69"/>
      <c r="D32" s="69"/>
      <c r="E32" s="69"/>
      <c r="F32" s="69"/>
      <c r="G32" s="70"/>
      <c r="H32" s="70"/>
      <c r="I32" s="70"/>
      <c r="J32" s="70"/>
      <c r="K32" s="68"/>
      <c r="L32" s="68"/>
      <c r="M32" s="68"/>
      <c r="N32" s="68"/>
      <c r="O32" s="68"/>
      <c r="P32" s="303"/>
    </row>
    <row r="33" spans="1:16" ht="13" x14ac:dyDescent="0.3">
      <c r="A33" s="258" t="s">
        <v>69</v>
      </c>
      <c r="D33" s="1"/>
      <c r="E33" s="1"/>
      <c r="K33" s="31"/>
      <c r="L33" s="31"/>
      <c r="M33" s="31"/>
      <c r="N33" s="31"/>
      <c r="O33" s="245"/>
      <c r="P33" s="318"/>
    </row>
    <row r="34" spans="1:16" ht="13" x14ac:dyDescent="0.3">
      <c r="A34" s="301"/>
      <c r="D34" s="1"/>
      <c r="E34" s="1"/>
      <c r="K34" s="31"/>
      <c r="L34" s="31"/>
      <c r="M34" s="31"/>
      <c r="N34" s="31"/>
      <c r="O34" s="245"/>
      <c r="P34" s="249"/>
    </row>
    <row r="35" spans="1:16" x14ac:dyDescent="0.25">
      <c r="A35" s="269" t="s">
        <v>372</v>
      </c>
      <c r="D35" s="1">
        <f>IF($C$18&lt;0,0,IF($C$18&gt;833000,833000,$C$18))</f>
        <v>0</v>
      </c>
      <c r="E35" s="30" t="s">
        <v>41</v>
      </c>
      <c r="F35" s="4" t="s">
        <v>8</v>
      </c>
      <c r="G35" s="63"/>
      <c r="H35" s="64"/>
      <c r="I35" s="80">
        <f>'Rider Rates'!$G$35</f>
        <v>5.5215000000000004E-3</v>
      </c>
      <c r="J35" s="6">
        <f t="shared" ref="J35:J42" si="0">SUM(G35:I35)</f>
        <v>5.5215000000000004E-3</v>
      </c>
      <c r="K35" s="31" t="s">
        <v>42</v>
      </c>
      <c r="L35" s="66"/>
      <c r="M35" s="66"/>
      <c r="N35" s="66">
        <f>ROUND($D35*I35,2)</f>
        <v>0</v>
      </c>
      <c r="O35" s="66">
        <f t="shared" ref="O35:O51" si="1">SUM(L35:N35)</f>
        <v>0</v>
      </c>
      <c r="P35" s="262">
        <f>'Rider Rates'!$O$35</f>
        <v>46022</v>
      </c>
    </row>
    <row r="36" spans="1:16" x14ac:dyDescent="0.25">
      <c r="A36" s="269" t="s">
        <v>373</v>
      </c>
      <c r="D36" s="1">
        <f>IF($C$18-833000&gt;0,$C$18-D35,0)</f>
        <v>0</v>
      </c>
      <c r="E36" s="30" t="s">
        <v>41</v>
      </c>
      <c r="F36" s="4" t="s">
        <v>8</v>
      </c>
      <c r="G36" s="63"/>
      <c r="H36" s="64"/>
      <c r="I36" s="80">
        <f>'Rider Rates'!$G$36</f>
        <v>1.7560000000000001E-4</v>
      </c>
      <c r="J36" s="91">
        <f t="shared" si="0"/>
        <v>1.7560000000000001E-4</v>
      </c>
      <c r="K36" s="31" t="s">
        <v>42</v>
      </c>
      <c r="L36" s="66"/>
      <c r="M36" s="66"/>
      <c r="N36" s="66">
        <f>ROUND($D36*I36,2)</f>
        <v>0</v>
      </c>
      <c r="O36" s="66">
        <f t="shared" si="1"/>
        <v>0</v>
      </c>
      <c r="P36" s="262">
        <f>'Rider Rates'!$O$36</f>
        <v>45293</v>
      </c>
    </row>
    <row r="37" spans="1:16" x14ac:dyDescent="0.25">
      <c r="A37" s="269" t="s">
        <v>47</v>
      </c>
      <c r="B37" t="s">
        <v>15</v>
      </c>
      <c r="D37" s="1">
        <f>IF('Customer Info'!$C$31=TRUE,0,IF(C18&lt;0,0,IF(C18&gt;2000,2000,C18)))</f>
        <v>0</v>
      </c>
      <c r="E37" s="30" t="s">
        <v>41</v>
      </c>
      <c r="F37" s="4" t="s">
        <v>8</v>
      </c>
      <c r="G37" s="63"/>
      <c r="H37" s="64"/>
      <c r="I37" s="80">
        <f>'Rider Rates'!$G$37</f>
        <v>4.6499999999999996E-3</v>
      </c>
      <c r="J37" s="80">
        <f t="shared" si="0"/>
        <v>4.6499999999999996E-3</v>
      </c>
      <c r="K37" s="31" t="s">
        <v>42</v>
      </c>
      <c r="L37" s="66"/>
      <c r="M37" s="66"/>
      <c r="N37" s="66">
        <f>ROUND($D37*I37,2)</f>
        <v>0</v>
      </c>
      <c r="O37" s="66">
        <f t="shared" si="1"/>
        <v>0</v>
      </c>
      <c r="P37" s="262">
        <f>'Rider Rates'!$O$37</f>
        <v>44531</v>
      </c>
    </row>
    <row r="38" spans="1:16" x14ac:dyDescent="0.25">
      <c r="A38" s="269" t="s">
        <v>48</v>
      </c>
      <c r="B38" t="s">
        <v>15</v>
      </c>
      <c r="D38" s="1">
        <f>IF('Customer Info'!$C$31=TRUE,0,IF(C18&gt;15000,13000,IF(C18&gt;2000,C18-2000,0)))</f>
        <v>0</v>
      </c>
      <c r="E38" s="30" t="s">
        <v>41</v>
      </c>
      <c r="F38" s="4" t="s">
        <v>8</v>
      </c>
      <c r="G38" s="63"/>
      <c r="H38" s="64"/>
      <c r="I38" s="80">
        <f>'Rider Rates'!$G$38</f>
        <v>4.1900000000000001E-3</v>
      </c>
      <c r="J38" s="80">
        <f t="shared" si="0"/>
        <v>4.1900000000000001E-3</v>
      </c>
      <c r="K38" s="31" t="s">
        <v>42</v>
      </c>
      <c r="L38" s="66"/>
      <c r="M38" s="66"/>
      <c r="N38" s="66">
        <f>ROUND($D38*I38,2)</f>
        <v>0</v>
      </c>
      <c r="O38" s="66">
        <f t="shared" si="1"/>
        <v>0</v>
      </c>
      <c r="P38" s="262">
        <f>'Rider Rates'!$O$38</f>
        <v>44531</v>
      </c>
    </row>
    <row r="39" spans="1:16" x14ac:dyDescent="0.25">
      <c r="A39" s="269" t="s">
        <v>49</v>
      </c>
      <c r="B39" t="s">
        <v>15</v>
      </c>
      <c r="D39" s="1">
        <f>IF('Customer Info'!$C$31=TRUE,0,IF(C18-D37-D38&gt;0,C18-D37-D38,0))</f>
        <v>0</v>
      </c>
      <c r="E39" s="30" t="s">
        <v>41</v>
      </c>
      <c r="F39" s="4" t="s">
        <v>8</v>
      </c>
      <c r="G39" s="63"/>
      <c r="H39" s="64"/>
      <c r="I39" s="80">
        <f>'Rider Rates'!$G$39</f>
        <v>3.63E-3</v>
      </c>
      <c r="J39" s="80">
        <f t="shared" si="0"/>
        <v>3.63E-3</v>
      </c>
      <c r="K39" s="31" t="s">
        <v>42</v>
      </c>
      <c r="L39" s="66"/>
      <c r="M39" s="66"/>
      <c r="N39" s="66">
        <f>ROUND($D39*I39,2)</f>
        <v>0</v>
      </c>
      <c r="O39" s="66">
        <f t="shared" si="1"/>
        <v>0</v>
      </c>
      <c r="P39" s="262">
        <f>'Rider Rates'!$O$39</f>
        <v>44531</v>
      </c>
    </row>
    <row r="40" spans="1:16" x14ac:dyDescent="0.25">
      <c r="A40" s="272" t="s">
        <v>159</v>
      </c>
      <c r="B40" s="61"/>
      <c r="C40" s="61"/>
      <c r="D40" s="1">
        <f>IF($C$18&lt;1,0,$C$18)</f>
        <v>0</v>
      </c>
      <c r="E40" s="78" t="s">
        <v>41</v>
      </c>
      <c r="F40" s="196" t="s">
        <v>8</v>
      </c>
      <c r="G40" s="124"/>
      <c r="H40" s="124"/>
      <c r="I40" s="80">
        <f>'Rider Rates'!$I$40</f>
        <v>-1.06E-3</v>
      </c>
      <c r="J40" s="80">
        <f t="shared" si="0"/>
        <v>-1.06E-3</v>
      </c>
      <c r="K40" s="81" t="s">
        <v>42</v>
      </c>
      <c r="L40" s="82"/>
      <c r="M40" s="82"/>
      <c r="N40" s="82">
        <f>ROUND(D40*I40,2)</f>
        <v>0</v>
      </c>
      <c r="O40" s="82">
        <f t="shared" si="1"/>
        <v>0</v>
      </c>
      <c r="P40" s="262">
        <f>'Rider Rates'!$O$40</f>
        <v>46122</v>
      </c>
    </row>
    <row r="41" spans="1:16" ht="13" x14ac:dyDescent="0.3">
      <c r="A41" s="272" t="s">
        <v>162</v>
      </c>
      <c r="B41" s="61"/>
      <c r="C41" s="61"/>
      <c r="D41" s="151"/>
      <c r="E41" s="78" t="s">
        <v>109</v>
      </c>
      <c r="F41" s="79"/>
      <c r="G41" s="87"/>
      <c r="H41" s="88"/>
      <c r="I41" s="152">
        <f>'Rider Rates'!$C$41</f>
        <v>1.02</v>
      </c>
      <c r="J41" s="152">
        <f t="shared" si="0"/>
        <v>1.02</v>
      </c>
      <c r="K41" s="81"/>
      <c r="L41" s="82"/>
      <c r="M41" s="82"/>
      <c r="N41" s="82">
        <f>I41</f>
        <v>1.02</v>
      </c>
      <c r="O41" s="82">
        <f t="shared" si="1"/>
        <v>1.02</v>
      </c>
      <c r="P41" s="262">
        <f>'Rider Rates'!$O$41</f>
        <v>46122</v>
      </c>
    </row>
    <row r="42" spans="1:16" ht="13" x14ac:dyDescent="0.3">
      <c r="A42" s="271" t="s">
        <v>352</v>
      </c>
      <c r="B42" s="61"/>
      <c r="C42" s="61"/>
      <c r="D42" s="212"/>
      <c r="E42" s="78" t="s">
        <v>109</v>
      </c>
      <c r="F42" s="79"/>
      <c r="G42" s="87"/>
      <c r="H42" s="88"/>
      <c r="I42" s="152">
        <f>'Rider Rates'!$C$42</f>
        <v>22.68</v>
      </c>
      <c r="J42" s="152">
        <f t="shared" si="0"/>
        <v>22.68</v>
      </c>
      <c r="K42" s="81"/>
      <c r="L42" s="82"/>
      <c r="M42" s="82"/>
      <c r="N42" s="82">
        <f>I42</f>
        <v>22.68</v>
      </c>
      <c r="O42" s="82">
        <f t="shared" si="1"/>
        <v>22.68</v>
      </c>
      <c r="P42" s="262">
        <f>'Rider Rates'!$O$42</f>
        <v>46203</v>
      </c>
    </row>
    <row r="43" spans="1:16" ht="13" x14ac:dyDescent="0.3">
      <c r="A43" s="271" t="s">
        <v>133</v>
      </c>
      <c r="B43" s="61"/>
      <c r="C43" s="61"/>
      <c r="D43" s="319">
        <f>$N$31</f>
        <v>6800</v>
      </c>
      <c r="E43" s="78" t="s">
        <v>115</v>
      </c>
      <c r="F43" s="79" t="s">
        <v>8</v>
      </c>
      <c r="G43" s="87"/>
      <c r="H43" s="88"/>
      <c r="I43" s="93">
        <f>'Rider Rates'!$F$43</f>
        <v>4.08549E-2</v>
      </c>
      <c r="J43" s="93">
        <f>SUM(H43:I43)</f>
        <v>4.08549E-2</v>
      </c>
      <c r="K43" s="81"/>
      <c r="L43" s="82"/>
      <c r="M43" s="82"/>
      <c r="N43" s="82">
        <f>ROUND(N$31*I43,2)</f>
        <v>277.81</v>
      </c>
      <c r="O43" s="82">
        <f t="shared" si="1"/>
        <v>277.81</v>
      </c>
      <c r="P43" s="262">
        <f>'Rider Rates'!$O$43</f>
        <v>46203</v>
      </c>
    </row>
    <row r="44" spans="1:16" ht="13" x14ac:dyDescent="0.3">
      <c r="A44" s="271" t="s">
        <v>78</v>
      </c>
      <c r="B44" s="61"/>
      <c r="C44" s="61"/>
      <c r="D44" s="319">
        <f>$N$31</f>
        <v>6800</v>
      </c>
      <c r="E44" s="78" t="s">
        <v>115</v>
      </c>
      <c r="F44" s="79" t="s">
        <v>8</v>
      </c>
      <c r="G44" s="86"/>
      <c r="H44" s="5"/>
      <c r="I44" s="93">
        <f>'Rider Rates'!$F$44</f>
        <v>1.8019E-2</v>
      </c>
      <c r="J44" s="93">
        <f>SUM(H44:I44)</f>
        <v>1.8019E-2</v>
      </c>
      <c r="K44" s="81"/>
      <c r="L44" s="82"/>
      <c r="M44" s="82"/>
      <c r="N44" s="82">
        <f>ROUND(N$31*I44,2)</f>
        <v>122.53</v>
      </c>
      <c r="O44" s="162">
        <f t="shared" si="1"/>
        <v>122.53</v>
      </c>
      <c r="P44" s="262">
        <f>'Rider Rates'!$O$44</f>
        <v>46122</v>
      </c>
    </row>
    <row r="45" spans="1:16" ht="13" x14ac:dyDescent="0.3">
      <c r="A45" s="271" t="s">
        <v>79</v>
      </c>
      <c r="B45" s="61"/>
      <c r="C45" s="61"/>
      <c r="D45" s="319">
        <f>$N$31</f>
        <v>6800</v>
      </c>
      <c r="E45" s="78" t="s">
        <v>115</v>
      </c>
      <c r="F45" s="79" t="s">
        <v>8</v>
      </c>
      <c r="G45" s="87"/>
      <c r="H45" s="88"/>
      <c r="I45" s="93">
        <f>'Rider Rates'!$F$45</f>
        <v>5.8023605956771022E-2</v>
      </c>
      <c r="J45" s="93">
        <f>SUM(H45:I45)</f>
        <v>5.8023605956771022E-2</v>
      </c>
      <c r="K45" s="81"/>
      <c r="L45" s="82"/>
      <c r="M45" s="82"/>
      <c r="N45" s="82">
        <f>ROUND(N$31*I45,2)</f>
        <v>394.56</v>
      </c>
      <c r="O45" s="162">
        <f t="shared" si="1"/>
        <v>394.56</v>
      </c>
      <c r="P45" s="262">
        <f>'Rider Rates'!$O$45</f>
        <v>46122</v>
      </c>
    </row>
    <row r="46" spans="1:16" ht="13" x14ac:dyDescent="0.3">
      <c r="A46" s="269" t="s">
        <v>173</v>
      </c>
      <c r="B46" s="61"/>
      <c r="C46" s="61"/>
      <c r="D46" s="319">
        <f>$N$31</f>
        <v>6800</v>
      </c>
      <c r="E46" s="78" t="s">
        <v>115</v>
      </c>
      <c r="F46" s="79" t="s">
        <v>8</v>
      </c>
      <c r="G46" s="80"/>
      <c r="H46" s="80"/>
      <c r="I46" s="93">
        <f>'Rider Rates'!$F$46</f>
        <v>0</v>
      </c>
      <c r="J46" s="93">
        <f>SUM(H46:I46)</f>
        <v>0</v>
      </c>
      <c r="K46" s="81"/>
      <c r="L46" s="82"/>
      <c r="M46" s="82"/>
      <c r="N46" s="82">
        <f>ROUND($D$46*I46,2)</f>
        <v>0</v>
      </c>
      <c r="O46" s="82">
        <f t="shared" si="1"/>
        <v>0</v>
      </c>
      <c r="P46" s="262">
        <f>'Rider Rates'!$O$46</f>
        <v>44713</v>
      </c>
    </row>
    <row r="47" spans="1:16" x14ac:dyDescent="0.25">
      <c r="A47" s="269" t="s">
        <v>160</v>
      </c>
      <c r="B47" s="61"/>
      <c r="C47" s="61"/>
      <c r="D47" s="1">
        <f>IF($C$18&lt;0,0,IF($C$18&gt;833000,833000,$C$18))</f>
        <v>0</v>
      </c>
      <c r="E47" s="78" t="s">
        <v>41</v>
      </c>
      <c r="F47" s="79" t="s">
        <v>8</v>
      </c>
      <c r="G47" s="80"/>
      <c r="H47" s="80"/>
      <c r="I47" s="80">
        <f>'Rider Rates'!$I$47</f>
        <v>0</v>
      </c>
      <c r="J47" s="80">
        <f t="shared" ref="J47:J54" si="2">SUM(G47:I47)</f>
        <v>0</v>
      </c>
      <c r="K47" s="81" t="s">
        <v>42</v>
      </c>
      <c r="L47" s="82"/>
      <c r="M47" s="82"/>
      <c r="N47" s="66">
        <f>ROUND(D47*I47,2)</f>
        <v>0</v>
      </c>
      <c r="O47" s="82">
        <f t="shared" si="1"/>
        <v>0</v>
      </c>
      <c r="P47" s="262">
        <f>'Rider Rates'!$O$47</f>
        <v>45883</v>
      </c>
    </row>
    <row r="48" spans="1:16" x14ac:dyDescent="0.25">
      <c r="A48" s="271" t="s">
        <v>343</v>
      </c>
      <c r="B48" s="61"/>
      <c r="C48" s="61"/>
      <c r="D48" s="77">
        <f>IF(C18&lt;0,0,IF(C18&gt;833000,833000,C18))</f>
        <v>0</v>
      </c>
      <c r="E48" s="78" t="s">
        <v>41</v>
      </c>
      <c r="F48" s="79" t="s">
        <v>8</v>
      </c>
      <c r="G48" s="205"/>
      <c r="H48" s="205"/>
      <c r="I48" s="205">
        <f>'Rider Rates'!$I$48</f>
        <v>0</v>
      </c>
      <c r="J48" s="205">
        <f t="shared" si="2"/>
        <v>0</v>
      </c>
      <c r="K48" s="81" t="s">
        <v>42</v>
      </c>
      <c r="L48" s="206"/>
      <c r="M48" s="206"/>
      <c r="N48" s="206">
        <f>IF(D48*I48&gt;242,242,D48*I48)</f>
        <v>0</v>
      </c>
      <c r="O48" s="206">
        <f t="shared" si="1"/>
        <v>0</v>
      </c>
      <c r="P48" s="262">
        <f>'Rider Rates'!$O$48</f>
        <v>45883</v>
      </c>
    </row>
    <row r="49" spans="1:16" x14ac:dyDescent="0.25">
      <c r="A49" s="269" t="s">
        <v>176</v>
      </c>
      <c r="B49" s="61"/>
      <c r="C49" s="61"/>
      <c r="D49" s="77">
        <f>D18</f>
        <v>0</v>
      </c>
      <c r="E49" s="78" t="s">
        <v>41</v>
      </c>
      <c r="F49" s="196" t="s">
        <v>8</v>
      </c>
      <c r="G49" s="80"/>
      <c r="H49" s="80"/>
      <c r="I49" s="205">
        <f>'Rider Rates'!$M$49</f>
        <v>0</v>
      </c>
      <c r="J49" s="205">
        <f t="shared" si="2"/>
        <v>0</v>
      </c>
      <c r="K49" s="81" t="s">
        <v>42</v>
      </c>
      <c r="L49" s="82"/>
      <c r="M49" s="82"/>
      <c r="N49" s="82">
        <f>ROUND(D49*I49,2)</f>
        <v>0</v>
      </c>
      <c r="O49" s="82">
        <f t="shared" si="1"/>
        <v>0</v>
      </c>
      <c r="P49" s="262">
        <f>'Rider Rates'!$O$49</f>
        <v>45444</v>
      </c>
    </row>
    <row r="50" spans="1:16" x14ac:dyDescent="0.25">
      <c r="A50" s="269" t="s">
        <v>175</v>
      </c>
      <c r="B50" s="61"/>
      <c r="C50" s="61"/>
      <c r="D50" s="77"/>
      <c r="E50" s="78" t="s">
        <v>109</v>
      </c>
      <c r="F50" s="79" t="s">
        <v>8</v>
      </c>
      <c r="G50" s="203"/>
      <c r="H50" s="203"/>
      <c r="I50" s="205">
        <f>'Rider Rates'!$C$50</f>
        <v>0</v>
      </c>
      <c r="J50" s="205">
        <f t="shared" si="2"/>
        <v>0</v>
      </c>
      <c r="K50" s="81"/>
      <c r="L50" s="162"/>
      <c r="M50" s="162"/>
      <c r="N50" s="82">
        <f t="shared" ref="N50:N53" si="3">ROUND(D50*I50,2)</f>
        <v>0</v>
      </c>
      <c r="O50" s="162">
        <f t="shared" si="1"/>
        <v>0</v>
      </c>
      <c r="P50" s="262">
        <f>'Rider Rates'!$O$50</f>
        <v>45444</v>
      </c>
    </row>
    <row r="51" spans="1:16" x14ac:dyDescent="0.25">
      <c r="A51" s="271" t="s">
        <v>344</v>
      </c>
      <c r="B51" s="61"/>
      <c r="C51" s="61"/>
      <c r="D51" s="1">
        <f>$D$35</f>
        <v>0</v>
      </c>
      <c r="E51" s="78" t="s">
        <v>41</v>
      </c>
      <c r="F51" s="79" t="s">
        <v>8</v>
      </c>
      <c r="G51" s="80"/>
      <c r="H51" s="80"/>
      <c r="I51" s="205">
        <f>'Rider Rates'!$I$51</f>
        <v>0</v>
      </c>
      <c r="J51" s="205">
        <f t="shared" si="2"/>
        <v>0</v>
      </c>
      <c r="K51" s="81" t="s">
        <v>42</v>
      </c>
      <c r="L51" s="82"/>
      <c r="M51" s="82"/>
      <c r="N51" s="82">
        <f t="shared" si="3"/>
        <v>0</v>
      </c>
      <c r="O51" s="162">
        <f t="shared" si="1"/>
        <v>0</v>
      </c>
      <c r="P51" s="262">
        <f>'Rider Rates'!$O$51</f>
        <v>45444</v>
      </c>
    </row>
    <row r="52" spans="1:16" x14ac:dyDescent="0.25">
      <c r="A52" s="271" t="s">
        <v>80</v>
      </c>
      <c r="B52" s="61"/>
      <c r="C52" s="61"/>
      <c r="D52" s="1">
        <f>IF('Customer Info'!C33=TRUE,0,IF($C$18&lt;0,0,$C$18))</f>
        <v>0</v>
      </c>
      <c r="E52" s="78" t="s">
        <v>41</v>
      </c>
      <c r="F52" s="79" t="s">
        <v>8</v>
      </c>
      <c r="G52" s="80"/>
      <c r="H52" s="80"/>
      <c r="I52" s="205">
        <f>'Rider Rates'!$M$55</f>
        <v>0</v>
      </c>
      <c r="J52" s="205">
        <f t="shared" si="2"/>
        <v>0</v>
      </c>
      <c r="K52" s="81" t="s">
        <v>42</v>
      </c>
      <c r="L52" s="82"/>
      <c r="M52" s="82"/>
      <c r="N52" s="82">
        <f t="shared" si="3"/>
        <v>0</v>
      </c>
      <c r="O52" s="162">
        <f t="shared" ref="O52" si="4">SUM(L52:N52)</f>
        <v>0</v>
      </c>
      <c r="P52" s="262">
        <f>'Rider Rates'!$O$55</f>
        <v>45444</v>
      </c>
    </row>
    <row r="53" spans="1:16" x14ac:dyDescent="0.25">
      <c r="A53" s="271" t="s">
        <v>80</v>
      </c>
      <c r="B53" s="61"/>
      <c r="C53" s="61"/>
      <c r="D53" s="344">
        <f>IF('Customer Info'!C33=TRUE,0,$D$29)</f>
        <v>0</v>
      </c>
      <c r="E53" s="78" t="s">
        <v>45</v>
      </c>
      <c r="F53" s="79" t="s">
        <v>8</v>
      </c>
      <c r="G53" s="80"/>
      <c r="H53" s="80"/>
      <c r="I53" s="205">
        <f>'Rider Rates'!$M$57</f>
        <v>0</v>
      </c>
      <c r="J53" s="205">
        <f t="shared" si="2"/>
        <v>0</v>
      </c>
      <c r="K53" s="81" t="s">
        <v>42</v>
      </c>
      <c r="L53" s="82"/>
      <c r="M53" s="82"/>
      <c r="N53" s="82">
        <f t="shared" si="3"/>
        <v>0</v>
      </c>
      <c r="O53" s="162">
        <f>SUM(L53:N53)</f>
        <v>0</v>
      </c>
      <c r="P53" s="262">
        <f>'Rider Rates'!$O$57</f>
        <v>45444</v>
      </c>
    </row>
    <row r="54" spans="1:16" x14ac:dyDescent="0.25">
      <c r="A54" s="271" t="s">
        <v>378</v>
      </c>
      <c r="B54" s="61"/>
      <c r="C54" s="61"/>
      <c r="D54" s="344"/>
      <c r="E54" s="78" t="s">
        <v>109</v>
      </c>
      <c r="F54" s="79"/>
      <c r="G54" s="80"/>
      <c r="H54" s="80"/>
      <c r="I54" s="152">
        <f>IF(C12="No",20000,0)</f>
        <v>0</v>
      </c>
      <c r="J54" s="152">
        <f t="shared" si="2"/>
        <v>0</v>
      </c>
      <c r="K54" s="81"/>
      <c r="L54" s="82"/>
      <c r="M54" s="82"/>
      <c r="N54" s="82">
        <f>I54</f>
        <v>0</v>
      </c>
      <c r="O54" s="82">
        <f t="shared" ref="O54" si="5">SUM(L54:N54)</f>
        <v>0</v>
      </c>
      <c r="P54" s="262">
        <v>46122</v>
      </c>
    </row>
    <row r="55" spans="1:16" x14ac:dyDescent="0.25">
      <c r="A55" s="269" t="s">
        <v>177</v>
      </c>
      <c r="B55" s="61"/>
      <c r="C55" s="61"/>
      <c r="D55" s="77"/>
      <c r="E55" s="78"/>
      <c r="F55" s="79"/>
      <c r="G55" s="203"/>
      <c r="H55" s="203"/>
      <c r="I55" s="203"/>
      <c r="J55" s="203"/>
      <c r="K55" s="81"/>
      <c r="L55" s="162"/>
      <c r="M55" s="162"/>
      <c r="N55" s="162"/>
      <c r="O55" s="162"/>
      <c r="P55" s="295"/>
    </row>
    <row r="56" spans="1:16" s="213" customFormat="1" x14ac:dyDescent="0.25">
      <c r="A56" s="343"/>
      <c r="B56" s="386"/>
      <c r="C56" s="386"/>
      <c r="D56" s="417"/>
      <c r="E56" s="403"/>
      <c r="F56" s="404"/>
      <c r="G56" s="404"/>
      <c r="H56" s="404"/>
      <c r="I56" s="404"/>
      <c r="J56" s="404"/>
      <c r="K56" s="404"/>
      <c r="L56" s="404"/>
      <c r="M56" s="404"/>
      <c r="N56" s="404"/>
      <c r="O56" s="404"/>
      <c r="P56" s="329"/>
    </row>
    <row r="57" spans="1:16" s="213" customFormat="1" ht="13" x14ac:dyDescent="0.3">
      <c r="A57" s="410" t="s">
        <v>293</v>
      </c>
      <c r="B57" s="386"/>
      <c r="C57" s="386"/>
      <c r="D57" s="417"/>
      <c r="E57" s="403"/>
      <c r="F57" s="404"/>
      <c r="G57" s="404"/>
      <c r="H57" s="404"/>
      <c r="I57" s="404"/>
      <c r="J57" s="404"/>
      <c r="K57" s="404"/>
      <c r="L57" s="404"/>
      <c r="M57" s="404"/>
      <c r="N57" s="404"/>
      <c r="O57" s="404"/>
      <c r="P57" s="329"/>
    </row>
    <row r="58" spans="1:16" x14ac:dyDescent="0.25">
      <c r="A58" s="272" t="s">
        <v>155</v>
      </c>
      <c r="B58" s="61"/>
      <c r="C58" s="61"/>
      <c r="D58" s="1">
        <f>IF($C$18&lt;0,0,$C$18)</f>
        <v>0</v>
      </c>
      <c r="E58" s="78" t="s">
        <v>41</v>
      </c>
      <c r="F58" s="79" t="s">
        <v>8</v>
      </c>
      <c r="G58" s="80"/>
      <c r="H58" s="80">
        <f>'Rider Rates'!$F$64</f>
        <v>4.2180000000000001E-4</v>
      </c>
      <c r="I58" s="80"/>
      <c r="J58" s="80">
        <f>SUM(G58:I58)</f>
        <v>4.2180000000000001E-4</v>
      </c>
      <c r="K58" s="81" t="s">
        <v>42</v>
      </c>
      <c r="L58" s="82"/>
      <c r="M58" s="82">
        <f>ROUND(D58*H58,2)</f>
        <v>0</v>
      </c>
      <c r="N58" s="160"/>
      <c r="O58" s="82">
        <f>SUM(L58:N58)</f>
        <v>0</v>
      </c>
      <c r="P58" s="262">
        <f>'Rider Rates'!$L$64</f>
        <v>46112</v>
      </c>
    </row>
    <row r="59" spans="1:16" x14ac:dyDescent="0.25">
      <c r="A59" s="272" t="s">
        <v>155</v>
      </c>
      <c r="B59" s="61"/>
      <c r="C59" s="61"/>
      <c r="D59" s="211">
        <f>IF(C12="No",ROUND(MAX(D16,IF('Customer Info'!B14&lt;25001,0,IF('Customer Info'!B14&lt;75001,15000+(('Customer Info'!B14-25000)*0.85),IF('Customer Info'!B14&lt;75000,0,IF(((57500+('Customer Info'!B14-75000))/'Customer Info'!B14)&gt;85%,'Customer Info'!B14*85%,57500+('Customer Info'!B14-75000))))),('Customer Info'!B16)*0.85),1),ROUND(MAX(D16,('Customer Info'!$B$14-100)*60%,('Customer Info'!$B$16-100)*60%),1))</f>
        <v>0</v>
      </c>
      <c r="E59" s="30" t="s">
        <v>63</v>
      </c>
      <c r="F59" s="4" t="s">
        <v>8</v>
      </c>
      <c r="G59" s="80"/>
      <c r="H59" s="187">
        <f>'Rider Rates'!$K$64</f>
        <v>6.74</v>
      </c>
      <c r="I59" s="80"/>
      <c r="J59" s="187">
        <f>SUM(G59:I59)</f>
        <v>6.74</v>
      </c>
      <c r="K59" s="81" t="s">
        <v>44</v>
      </c>
      <c r="L59" s="82"/>
      <c r="M59" s="82">
        <f>ROUND(D59*H59,2)</f>
        <v>0</v>
      </c>
      <c r="N59" s="160"/>
      <c r="O59" s="82">
        <f>SUM(L59:N59)</f>
        <v>0</v>
      </c>
      <c r="P59" s="262">
        <f>'Rider Rates'!$L$64</f>
        <v>46112</v>
      </c>
    </row>
    <row r="60" spans="1:16" s="213" customFormat="1" x14ac:dyDescent="0.25">
      <c r="A60" s="343"/>
      <c r="B60" s="386"/>
      <c r="C60" s="386"/>
      <c r="D60" s="406"/>
      <c r="E60" s="411"/>
      <c r="F60" s="407"/>
      <c r="G60" s="407"/>
      <c r="H60" s="407"/>
      <c r="I60" s="407"/>
      <c r="J60" s="407"/>
      <c r="K60" s="407"/>
      <c r="L60" s="407"/>
      <c r="M60" s="407"/>
      <c r="N60" s="407"/>
      <c r="O60" s="407"/>
      <c r="P60" s="338"/>
    </row>
    <row r="61" spans="1:16" s="213" customFormat="1" ht="13" x14ac:dyDescent="0.3">
      <c r="A61" s="410" t="s">
        <v>294</v>
      </c>
      <c r="B61" s="386"/>
      <c r="C61" s="386"/>
      <c r="D61" s="406"/>
      <c r="E61" s="411"/>
      <c r="F61" s="407"/>
      <c r="G61" s="407"/>
      <c r="H61" s="407"/>
      <c r="I61" s="407"/>
      <c r="J61" s="407"/>
      <c r="K61" s="407"/>
      <c r="L61" s="407"/>
      <c r="M61" s="407"/>
      <c r="N61" s="407"/>
      <c r="O61" s="407"/>
      <c r="P61" s="338"/>
    </row>
    <row r="62" spans="1:16" x14ac:dyDescent="0.25">
      <c r="A62" s="272" t="s">
        <v>153</v>
      </c>
      <c r="B62" s="61"/>
      <c r="C62" s="61"/>
      <c r="D62" s="1">
        <f>IF($C$11="Yes",0,'Customer Info'!$B$21+'Customer Info'!$B$22-'Customer Info'!$B$23)</f>
        <v>0</v>
      </c>
      <c r="E62" s="78" t="s">
        <v>41</v>
      </c>
      <c r="F62" s="79" t="s">
        <v>8</v>
      </c>
      <c r="G62" s="80">
        <f>IF($C$11="Yes",0,'Rider Rates'!$F$70)</f>
        <v>7.17E-2</v>
      </c>
      <c r="H62" s="80"/>
      <c r="I62" s="80"/>
      <c r="J62" s="185">
        <f>SUM(G62:H62)</f>
        <v>7.17E-2</v>
      </c>
      <c r="K62" s="81" t="s">
        <v>42</v>
      </c>
      <c r="L62" s="82">
        <f>ROUND(D62*G62,2)</f>
        <v>0</v>
      </c>
      <c r="M62" s="82"/>
      <c r="N62" s="82"/>
      <c r="O62" s="82">
        <f t="shared" ref="O62:O65" si="6">SUM(L62:N62)</f>
        <v>0</v>
      </c>
      <c r="P62" s="262">
        <f>'Rider Rates'!$G$70</f>
        <v>46174</v>
      </c>
    </row>
    <row r="63" spans="1:16" x14ac:dyDescent="0.25">
      <c r="A63" s="269" t="s">
        <v>136</v>
      </c>
      <c r="B63" s="61"/>
      <c r="C63" s="61"/>
      <c r="D63" s="1">
        <f>IF($C$11="Yes",0,'Customer Info'!$B$21+'Customer Info'!$B$22-'Customer Info'!$B$23)</f>
        <v>0</v>
      </c>
      <c r="E63" s="78" t="s">
        <v>41</v>
      </c>
      <c r="F63" s="79" t="s">
        <v>8</v>
      </c>
      <c r="G63" s="80">
        <f>IF($C$11="Yes",0,'Rider Rates'!$F$74)</f>
        <v>1.5789999999999998E-2</v>
      </c>
      <c r="H63" s="80"/>
      <c r="I63" s="80"/>
      <c r="J63" s="185">
        <f>SUM(G63:H63)</f>
        <v>1.5789999999999998E-2</v>
      </c>
      <c r="K63" s="81" t="s">
        <v>42</v>
      </c>
      <c r="L63" s="82">
        <f>ROUND(D63*G63,2)</f>
        <v>0</v>
      </c>
      <c r="M63" s="82"/>
      <c r="N63" s="82"/>
      <c r="O63" s="82">
        <f t="shared" si="6"/>
        <v>0</v>
      </c>
      <c r="P63" s="262">
        <f>'Rider Rates'!$R$74</f>
        <v>46174</v>
      </c>
    </row>
    <row r="64" spans="1:16" x14ac:dyDescent="0.25">
      <c r="A64" s="272" t="s">
        <v>158</v>
      </c>
      <c r="B64" s="61"/>
      <c r="C64" s="61"/>
      <c r="D64" s="1">
        <f>IF($C$11="Yes",0,'Customer Info'!$B$21+'Customer Info'!$B$22-'Customer Info'!$B$23)</f>
        <v>0</v>
      </c>
      <c r="E64" s="78" t="s">
        <v>41</v>
      </c>
      <c r="F64" s="79" t="s">
        <v>8</v>
      </c>
      <c r="G64" s="80">
        <f>IF($C$11="Yes",0,'Rider Rates'!$B$79)</f>
        <v>4.1209999999999997E-3</v>
      </c>
      <c r="H64" s="80"/>
      <c r="I64" s="80"/>
      <c r="J64" s="185">
        <f>SUM(G64:H64)</f>
        <v>4.1209999999999997E-3</v>
      </c>
      <c r="K64" s="81" t="s">
        <v>42</v>
      </c>
      <c r="L64" s="82">
        <f>ROUND(D64*G64,2)</f>
        <v>0</v>
      </c>
      <c r="M64" s="82"/>
      <c r="N64" s="82"/>
      <c r="O64" s="82">
        <f t="shared" si="6"/>
        <v>0</v>
      </c>
      <c r="P64" s="262">
        <f>'Rider Rates'!$C$79</f>
        <v>46203</v>
      </c>
    </row>
    <row r="65" spans="1:221" x14ac:dyDescent="0.25">
      <c r="A65" s="271" t="s">
        <v>134</v>
      </c>
      <c r="B65" s="61"/>
      <c r="C65" s="61"/>
      <c r="D65" s="77">
        <f>IF($C$11="Yes",0,IF('Customer Info'!$C$31=TRUE,0,'Customer Info'!$B$21+'Customer Info'!$B$22-'Customer Info'!$B$23))</f>
        <v>0</v>
      </c>
      <c r="E65" s="78" t="s">
        <v>41</v>
      </c>
      <c r="F65" s="79" t="s">
        <v>8</v>
      </c>
      <c r="G65" s="80">
        <f>IF($C$11="Yes",0,'Rider Rates'!$D$82)</f>
        <v>3.6865999999999999E-3</v>
      </c>
      <c r="H65" s="80"/>
      <c r="I65" s="93"/>
      <c r="J65" s="185">
        <f>SUM(G65:H65)</f>
        <v>3.6865999999999999E-3</v>
      </c>
      <c r="K65" s="81" t="s">
        <v>42</v>
      </c>
      <c r="L65" s="82">
        <f>ROUND(D65*G65,2)</f>
        <v>0</v>
      </c>
      <c r="M65" s="82"/>
      <c r="N65" s="82"/>
      <c r="O65" s="82">
        <f t="shared" si="6"/>
        <v>0</v>
      </c>
      <c r="P65" s="262">
        <f>'Rider Rates'!$E$82</f>
        <v>45444</v>
      </c>
      <c r="Q65" s="79"/>
      <c r="R65" s="83"/>
      <c r="S65" s="81"/>
      <c r="T65" s="84"/>
      <c r="U65" s="61"/>
      <c r="V65" s="85"/>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21" ht="13" x14ac:dyDescent="0.3">
      <c r="A66" s="273" t="s">
        <v>70</v>
      </c>
      <c r="B66" s="112"/>
      <c r="C66" s="112"/>
      <c r="D66" s="137"/>
      <c r="E66" s="138"/>
      <c r="F66" s="139"/>
      <c r="G66" s="139"/>
      <c r="H66" s="139"/>
      <c r="I66" s="139"/>
      <c r="J66" s="139"/>
      <c r="K66" s="140"/>
      <c r="L66" s="128">
        <f>SUM(L35:L65)</f>
        <v>0</v>
      </c>
      <c r="M66" s="128">
        <f>SUM(M35:M65)</f>
        <v>0</v>
      </c>
      <c r="N66" s="128">
        <f>SUM(N35:N65)</f>
        <v>818.59999999999991</v>
      </c>
      <c r="O66" s="128">
        <f>SUM(O35:O65)</f>
        <v>818.59999999999991</v>
      </c>
      <c r="P66" s="274"/>
    </row>
    <row r="67" spans="1:221" ht="13" x14ac:dyDescent="0.3">
      <c r="A67" s="301"/>
      <c r="D67" s="1"/>
      <c r="E67" s="30"/>
      <c r="F67" s="4"/>
      <c r="G67" s="320"/>
      <c r="H67" s="320"/>
      <c r="I67" s="320"/>
      <c r="J67" s="320"/>
      <c r="K67" s="31"/>
      <c r="L67" s="31"/>
      <c r="M67" s="31"/>
      <c r="N67" s="31"/>
      <c r="O67" s="245"/>
      <c r="P67" s="321"/>
    </row>
    <row r="68" spans="1:221" ht="13" x14ac:dyDescent="0.3">
      <c r="A68" s="307" t="s">
        <v>71</v>
      </c>
      <c r="B68" s="71"/>
      <c r="C68" s="71"/>
      <c r="D68" s="71"/>
      <c r="E68" s="71"/>
      <c r="F68" s="71"/>
      <c r="G68" s="71"/>
      <c r="H68" s="71"/>
      <c r="I68" s="71"/>
      <c r="J68" s="71"/>
      <c r="K68" s="71"/>
      <c r="L68" s="75">
        <f>L31+L66</f>
        <v>0</v>
      </c>
      <c r="M68" s="75">
        <f>M31+M66</f>
        <v>0</v>
      </c>
      <c r="N68" s="75">
        <f>N31+N66</f>
        <v>7618.6</v>
      </c>
      <c r="O68" s="75">
        <f>O31+O66</f>
        <v>7618.6</v>
      </c>
      <c r="P68" s="322"/>
    </row>
    <row r="69" spans="1:221" ht="13" x14ac:dyDescent="0.3">
      <c r="A69" s="301"/>
      <c r="B69" s="32"/>
      <c r="C69" s="32"/>
      <c r="D69" s="32"/>
      <c r="E69" s="32"/>
      <c r="F69" s="32"/>
      <c r="G69" s="32"/>
      <c r="H69" s="32"/>
      <c r="I69" s="32"/>
      <c r="J69" s="32"/>
      <c r="K69" s="32"/>
      <c r="L69" s="32"/>
      <c r="M69" s="32"/>
      <c r="N69" s="32"/>
      <c r="O69" s="210"/>
      <c r="P69" s="323"/>
    </row>
    <row r="70" spans="1:221" ht="13" x14ac:dyDescent="0.3">
      <c r="A70" s="301" t="s">
        <v>37</v>
      </c>
      <c r="B70" s="32"/>
      <c r="C70" s="32"/>
      <c r="D70" s="32"/>
      <c r="E70" s="32"/>
      <c r="F70" s="32"/>
      <c r="G70" s="32"/>
      <c r="H70" s="32"/>
      <c r="I70" s="32"/>
      <c r="J70" s="32"/>
      <c r="K70" s="32"/>
      <c r="L70" s="32"/>
      <c r="M70" s="32"/>
      <c r="N70" s="32"/>
      <c r="O70" s="210">
        <f>O27+O29+O66</f>
        <v>7618.6</v>
      </c>
      <c r="P70" s="262">
        <v>40967</v>
      </c>
    </row>
    <row r="71" spans="1:221" ht="13" x14ac:dyDescent="0.3">
      <c r="A71" s="301"/>
      <c r="B71" s="32"/>
      <c r="C71" s="32"/>
      <c r="D71" s="32"/>
      <c r="E71" s="32"/>
      <c r="F71" s="32"/>
      <c r="G71" s="324"/>
      <c r="H71" s="324"/>
      <c r="I71" s="324"/>
      <c r="J71" s="324"/>
      <c r="K71" s="31"/>
      <c r="L71" s="31"/>
      <c r="M71" s="31"/>
      <c r="N71" s="31"/>
      <c r="O71" s="210"/>
      <c r="P71" s="249"/>
    </row>
    <row r="72" spans="1:221" ht="13" x14ac:dyDescent="0.3">
      <c r="A72" s="258" t="s">
        <v>110</v>
      </c>
      <c r="B72" s="32"/>
      <c r="C72" s="32"/>
      <c r="D72" s="32"/>
      <c r="E72" s="32"/>
      <c r="F72" s="32"/>
      <c r="G72" s="324"/>
      <c r="H72" s="324"/>
      <c r="I72" s="324"/>
      <c r="J72" s="324"/>
      <c r="K72" s="31"/>
      <c r="L72" s="31"/>
      <c r="M72" s="31"/>
      <c r="N72" s="31"/>
      <c r="O72" s="279">
        <f>MAX($O$68,$O$70)</f>
        <v>7618.6</v>
      </c>
      <c r="P72" s="249"/>
    </row>
    <row r="73" spans="1:221" ht="13" x14ac:dyDescent="0.3">
      <c r="A73" s="301"/>
      <c r="B73" s="32"/>
      <c r="C73" s="32"/>
      <c r="D73" s="32"/>
      <c r="E73" s="32"/>
      <c r="F73" s="32"/>
      <c r="G73" s="324"/>
      <c r="H73" s="324"/>
      <c r="I73" s="324"/>
      <c r="J73" s="324"/>
      <c r="K73" s="31"/>
      <c r="L73" s="31"/>
      <c r="M73" s="31"/>
      <c r="N73" s="31"/>
      <c r="O73" s="210"/>
      <c r="P73" s="249"/>
    </row>
    <row r="74" spans="1:221" ht="13" x14ac:dyDescent="0.3">
      <c r="A74" s="301"/>
      <c r="B74" s="32"/>
      <c r="C74" s="32"/>
      <c r="D74" s="32"/>
      <c r="E74" s="32"/>
      <c r="F74" s="32"/>
      <c r="G74" s="74" t="s">
        <v>82</v>
      </c>
      <c r="H74" s="324"/>
      <c r="I74" s="32"/>
      <c r="J74" s="324"/>
      <c r="K74" s="31"/>
      <c r="L74" s="147"/>
      <c r="M74" s="147"/>
      <c r="N74" s="147"/>
      <c r="O74" s="147">
        <f>ROUND(IF($C$18&lt;1,0,$O$72/($C$18*100)*10000),2)</f>
        <v>0</v>
      </c>
      <c r="P74" s="280" t="s">
        <v>83</v>
      </c>
    </row>
    <row r="75" spans="1:221" ht="13" x14ac:dyDescent="0.3">
      <c r="A75" s="297"/>
      <c r="B75" s="71"/>
      <c r="C75" s="71"/>
      <c r="D75" s="71"/>
      <c r="E75" s="71"/>
      <c r="F75" s="71"/>
      <c r="G75" s="283"/>
      <c r="H75" s="325"/>
      <c r="I75" s="326"/>
      <c r="J75" s="325"/>
      <c r="K75" s="327"/>
      <c r="L75" s="109"/>
      <c r="M75" s="109"/>
      <c r="N75" s="109"/>
      <c r="O75" s="359"/>
      <c r="P75" s="285"/>
      <c r="AF75" s="362"/>
      <c r="AG75" s="362"/>
    </row>
    <row r="76" spans="1:221" ht="13" x14ac:dyDescent="0.3">
      <c r="A76" s="32"/>
      <c r="B76" s="32"/>
      <c r="C76" s="32"/>
      <c r="D76" s="32"/>
      <c r="E76" s="32"/>
      <c r="F76" s="32"/>
      <c r="G76" s="74"/>
      <c r="H76" s="39"/>
      <c r="I76" s="74"/>
      <c r="J76" s="39"/>
      <c r="K76" s="31"/>
      <c r="L76" s="31"/>
      <c r="M76" s="31"/>
      <c r="N76" s="31"/>
      <c r="O76" s="99"/>
      <c r="P76" s="32"/>
    </row>
    <row r="77" spans="1:221" ht="13" x14ac:dyDescent="0.3">
      <c r="A77" s="36"/>
      <c r="B77" s="32"/>
      <c r="C77" s="32"/>
      <c r="D77" s="32"/>
      <c r="E77" s="32"/>
      <c r="F77" s="32"/>
      <c r="G77" s="32"/>
      <c r="H77" s="32"/>
      <c r="J77" s="32"/>
      <c r="K77" s="32"/>
      <c r="L77" s="35"/>
      <c r="M77" s="35"/>
      <c r="N77" s="35"/>
      <c r="O77" s="104"/>
    </row>
    <row r="78" spans="1:221" ht="13" x14ac:dyDescent="0.3">
      <c r="B78" s="32"/>
      <c r="C78" s="32"/>
      <c r="D78" s="32"/>
      <c r="E78" s="32"/>
      <c r="F78" s="32"/>
      <c r="G78" s="74"/>
      <c r="H78" s="32"/>
      <c r="I78" s="32"/>
      <c r="J78" s="32"/>
      <c r="K78" s="32"/>
      <c r="L78" s="46"/>
      <c r="M78" s="46"/>
      <c r="N78" s="46"/>
      <c r="O78" s="99"/>
      <c r="P78" s="32"/>
    </row>
    <row r="79" spans="1:221" ht="13" x14ac:dyDescent="0.3">
      <c r="G79" s="101"/>
      <c r="H79" s="41"/>
      <c r="I79" s="101"/>
      <c r="J79" s="41"/>
      <c r="K79" s="41"/>
      <c r="L79" s="102"/>
      <c r="M79" s="102"/>
      <c r="N79" s="102"/>
      <c r="O79" s="103"/>
      <c r="P79" s="23"/>
    </row>
    <row r="81" spans="1:1" x14ac:dyDescent="0.25">
      <c r="A81" s="496"/>
    </row>
    <row r="82" spans="1:1" x14ac:dyDescent="0.25">
      <c r="A82" s="496"/>
    </row>
    <row r="83" spans="1:1" x14ac:dyDescent="0.25">
      <c r="A83" s="496"/>
    </row>
    <row r="84" spans="1:1" x14ac:dyDescent="0.25">
      <c r="A84" s="496"/>
    </row>
    <row r="85" spans="1:1" x14ac:dyDescent="0.25">
      <c r="A85" s="496"/>
    </row>
    <row r="86" spans="1:1" x14ac:dyDescent="0.25">
      <c r="A86" s="496"/>
    </row>
    <row r="87" spans="1:1" x14ac:dyDescent="0.25">
      <c r="A87" s="496"/>
    </row>
    <row r="88" spans="1:1" x14ac:dyDescent="0.25">
      <c r="A88" s="496"/>
    </row>
    <row r="89" spans="1:1" x14ac:dyDescent="0.25">
      <c r="A89" s="496"/>
    </row>
    <row r="90" spans="1:1" x14ac:dyDescent="0.25">
      <c r="A90" s="496"/>
    </row>
    <row r="91" spans="1:1" x14ac:dyDescent="0.25">
      <c r="A91" s="496"/>
    </row>
    <row r="92" spans="1:1" x14ac:dyDescent="0.25">
      <c r="A92" s="496"/>
    </row>
    <row r="93" spans="1:1" x14ac:dyDescent="0.25">
      <c r="A93" s="496"/>
    </row>
    <row r="94" spans="1:1" x14ac:dyDescent="0.25">
      <c r="A94" s="496"/>
    </row>
    <row r="95" spans="1:1" x14ac:dyDescent="0.25">
      <c r="A95" s="496"/>
    </row>
  </sheetData>
  <sheetProtection algorithmName="SHA-512" hashValue="jhb9/7s5LvigNo/hdf6tLXh/B3t0Q0SQlaxcBWGyi+2UMWVkGARYkotgVRcwYZse8toLBf2kNg9wXaTEJAlHMA==" saltValue="97AQAWOhN+HO8a9vdSnvvQ==" spinCount="100000" sheet="1" objects="1" scenarios="1"/>
  <mergeCells count="11">
    <mergeCell ref="D22:H22"/>
    <mergeCell ref="D23:H23"/>
    <mergeCell ref="G25:J25"/>
    <mergeCell ref="L25:O25"/>
    <mergeCell ref="A81:A95"/>
    <mergeCell ref="A13:I13"/>
    <mergeCell ref="A1:P1"/>
    <mergeCell ref="A2:P2"/>
    <mergeCell ref="A4:P4"/>
    <mergeCell ref="A5:P5"/>
    <mergeCell ref="A7:P7"/>
  </mergeCells>
  <printOptions horizontalCentered="1"/>
  <pageMargins left="0.5" right="0.5" top="0.25" bottom="0.25" header="0.25" footer="0.26"/>
  <pageSetup scale="58" orientation="landscape" r:id="rId1"/>
  <headerFooter alignWithMargins="0"/>
  <rowBreaks count="1" manualBreakCount="1">
    <brk id="79"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223233" r:id="rId4" name="Button 1">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223234" r:id="rId5" name="Button 2">
              <controlPr defaultSize="0" print="0" autoFill="0" autoPict="0" macro="[0]!Info">
                <anchor moveWithCells="1">
                  <from>
                    <xdr:col>15</xdr:col>
                    <xdr:colOff>279400</xdr:colOff>
                    <xdr:row>89</xdr:row>
                    <xdr:rowOff>50800</xdr:rowOff>
                  </from>
                  <to>
                    <xdr:col>16</xdr:col>
                    <xdr:colOff>31750</xdr:colOff>
                    <xdr:row>90</xdr:row>
                    <xdr:rowOff>88900</xdr:rowOff>
                  </to>
                </anchor>
              </controlPr>
            </control>
          </mc:Choice>
        </mc:AlternateContent>
        <mc:AlternateContent xmlns:mc="http://schemas.openxmlformats.org/markup-compatibility/2006">
          <mc:Choice Requires="x14">
            <control shapeId="223235" r:id="rId6" name="Button 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3236" r:id="rId7" name="Button 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3237" r:id="rId8" name="Button 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3238" r:id="rId9" name="Button 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3239" r:id="rId10" name="Button 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3240" r:id="rId11" name="Button 8">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3241" r:id="rId12" name="Button 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3242" r:id="rId13" name="Button 1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3243" r:id="rId14" name="Button 11">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23244" r:id="rId15" name="Button 12">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23245" r:id="rId16" name="Button 13">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23246" r:id="rId17" name="Button 14">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23247" r:id="rId18" name="Button 15">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23248" r:id="rId19" name="Button 16">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23249" r:id="rId20" name="Button 17">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23250" r:id="rId21" name="Button 18">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23251" r:id="rId22" name="Button 1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3252" r:id="rId23" name="Button 20">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3253" r:id="rId24" name="Button 2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3254" r:id="rId25" name="Button 2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3255" r:id="rId26" name="Button 2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3256" r:id="rId27" name="Button 24">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3257" r:id="rId28" name="Button 2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3258" r:id="rId29" name="Button 2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3259" r:id="rId30" name="Button 27">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23260" r:id="rId31" name="Button 28">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23261" r:id="rId32" name="Button 29">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23262" r:id="rId33" name="Button 30">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23263" r:id="rId34" name="Button 3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3264" r:id="rId35" name="Button 32">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3265" r:id="rId36" name="Button 3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3266" r:id="rId37" name="Button 3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3267" r:id="rId38" name="Button 3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3268" r:id="rId39" name="Button 36">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3269" r:id="rId40" name="Button 3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3270" r:id="rId41" name="Button 3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3271" r:id="rId42" name="Button 3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3272" r:id="rId43" name="Button 40">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3273" r:id="rId44" name="Button 4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3274" r:id="rId45" name="Button 4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3275" r:id="rId46" name="Button 43">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23276" r:id="rId47" name="Button 44">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23277" r:id="rId48" name="Button 45">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23278" r:id="rId49" name="Button 46">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23279" r:id="rId50" name="Button 4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3280" r:id="rId51" name="Button 48">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3281" r:id="rId52" name="Button 4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3282" r:id="rId53" name="Button 5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3283" r:id="rId54" name="Button 5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3284" r:id="rId55" name="Button 52">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3285" r:id="rId56" name="Button 5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3286" r:id="rId57" name="Button 5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3287" r:id="rId58" name="Button 55">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23288" r:id="rId59" name="Button 56">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23289" r:id="rId60" name="Button 57">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23290" r:id="rId61" name="Button 58">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23291" r:id="rId62" name="Button 59">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223292" r:id="rId63" name="Button 6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3293" r:id="rId64" name="Button 6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3294" r:id="rId65" name="Button 6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3295" r:id="rId66" name="Button 6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3296" r:id="rId67" name="Button 64">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3297" r:id="rId68" name="Button 65">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3298" r:id="rId69" name="Button 66">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3299" r:id="rId70" name="Button 6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3300" r:id="rId71" name="Button 68">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23301" r:id="rId72" name="Button 69">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23302" r:id="rId73" name="Button 70">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23303" r:id="rId74" name="Button 71">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23304" r:id="rId75" name="Button 72">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23305" r:id="rId76" name="Button 73">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23306" r:id="rId77" name="Button 74">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23307" r:id="rId78" name="Button 75">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23308" r:id="rId79" name="Button 76">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3309" r:id="rId80" name="Button 77">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3310" r:id="rId81" name="Button 78">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3311" r:id="rId82" name="Button 7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3312" r:id="rId83" name="Button 80">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3313" r:id="rId84" name="Button 81">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3314" r:id="rId85" name="Button 82">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3315" r:id="rId86" name="Button 8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3316" r:id="rId87" name="Button 84">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23317" r:id="rId88" name="Button 85">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23318" r:id="rId89" name="Button 86">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23319" r:id="rId90" name="Button 87">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23320" r:id="rId91" name="Button 88">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3321" r:id="rId92" name="Button 89">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3322" r:id="rId93" name="Button 90">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3323" r:id="rId94" name="Button 9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3324" r:id="rId95" name="Button 92">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3325" r:id="rId96" name="Button 93">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3326" r:id="rId97" name="Button 94">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3327" r:id="rId98" name="Button 9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3328" r:id="rId99" name="Button 96">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3329" r:id="rId100" name="Button 97">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3330" r:id="rId101" name="Button 98">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3331" r:id="rId102" name="Button 9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3332" r:id="rId103" name="Button 100">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23333" r:id="rId104" name="Button 101">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23334" r:id="rId105" name="Button 102">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23335" r:id="rId106" name="Button 103">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23336" r:id="rId107" name="Button 104">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3337" r:id="rId108" name="Button 105">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3338" r:id="rId109" name="Button 106">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3339" r:id="rId110" name="Button 10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3340" r:id="rId111" name="Button 108">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3341" r:id="rId112" name="Button 109">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3342" r:id="rId113" name="Button 110">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3343" r:id="rId114" name="Button 11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3344" r:id="rId115" name="Button 112">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23345" r:id="rId116" name="Button 113">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23346" r:id="rId117" name="Button 114">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23347" r:id="rId118" name="Button 115">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23348" r:id="rId119" name="Button 116">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223349" r:id="rId120" name="Button 11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3350" r:id="rId121" name="Button 11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3351" r:id="rId122" name="Button 11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3352" r:id="rId123" name="Button 12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3353" r:id="rId124" name="Button 121">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3354" r:id="rId125" name="Button 122">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3355" r:id="rId126" name="Button 123">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3356" r:id="rId127" name="Button 124">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23357" r:id="rId128" name="Button 125">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23358" r:id="rId129" name="Button 126">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23359" r:id="rId130" name="Button 127">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23360" r:id="rId131" name="Button 128">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23361" r:id="rId132" name="Button 129">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23362" r:id="rId133" name="Button 130">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23363" r:id="rId134" name="Button 131">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23364" r:id="rId135" name="Button 132">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23365" r:id="rId136" name="Button 133">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3366" r:id="rId137" name="Button 134">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3367" r:id="rId138" name="Button 135">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3368" r:id="rId139" name="Button 136">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23369" r:id="rId140" name="Button 137">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3370" r:id="rId141" name="Button 138">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3371" r:id="rId142" name="Button 139">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3372" r:id="rId143" name="Button 140">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23373" r:id="rId144" name="Button 141">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23374" r:id="rId145" name="Button 142">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23375" r:id="rId146" name="Button 143">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23376" r:id="rId147" name="Button 144">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23377" r:id="rId148" name="Button 145">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3378" r:id="rId149" name="Button 146">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3379" r:id="rId150" name="Button 147">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3380" r:id="rId151" name="Button 148">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23381" r:id="rId152" name="Button 149">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3382" r:id="rId153" name="Button 150">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3383" r:id="rId154" name="Button 151">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3384" r:id="rId155" name="Button 152">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23385" r:id="rId156" name="Button 153">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3386" r:id="rId157" name="Button 154">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3387" r:id="rId158" name="Button 155">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3388" r:id="rId159" name="Button 156">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23389" r:id="rId160" name="Button 157">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23390" r:id="rId161" name="Button 158">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23391" r:id="rId162" name="Button 159">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23392" r:id="rId163" name="Button 160">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23393" r:id="rId164" name="Button 161">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3394" r:id="rId165" name="Button 162">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3395" r:id="rId166" name="Button 163">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3396" r:id="rId167" name="Button 164">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23397" r:id="rId168" name="Button 165">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3398" r:id="rId169" name="Button 166">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3399" r:id="rId170" name="Button 167">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3400" r:id="rId171" name="Button 168">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23401" r:id="rId172" name="Button 169">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23402" r:id="rId173" name="Button 170">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23403" r:id="rId174" name="Button 171">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23404" r:id="rId175" name="Button 172">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23405" r:id="rId176" name="Button 173">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223406" r:id="rId177" name="Button 174">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23407" r:id="rId178" name="Button 175">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23408" r:id="rId179" name="Button 176">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23409" r:id="rId180" name="Button 177">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23410" r:id="rId181" name="Button 17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3411" r:id="rId182" name="Button 17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23412" r:id="rId183" name="Button 18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8"/>
  <dimension ref="A1:IB70"/>
  <sheetViews>
    <sheetView showGridLines="0" zoomScale="80" zoomScaleNormal="80" workbookViewId="0">
      <selection sqref="A1:P1"/>
    </sheetView>
  </sheetViews>
  <sheetFormatPr defaultRowHeight="12.5" x14ac:dyDescent="0.25"/>
  <cols>
    <col min="1" max="1" width="31" customWidth="1"/>
    <col min="2" max="2" width="2.1796875" customWidth="1"/>
    <col min="3" max="3" width="24.81640625" customWidth="1"/>
    <col min="4" max="4" width="15.26953125" customWidth="1"/>
    <col min="5" max="5" width="10.1796875" customWidth="1"/>
    <col min="6" max="6" width="5.54296875" customWidth="1"/>
    <col min="7" max="8" width="13.26953125" customWidth="1"/>
    <col min="9" max="9" width="14.54296875" customWidth="1"/>
    <col min="10" max="10" width="13.26953125" customWidth="1"/>
    <col min="11" max="11" width="7" customWidth="1"/>
    <col min="12" max="12" width="15.1796875" customWidth="1"/>
    <col min="13" max="13" width="17.26953125" bestFit="1" customWidth="1"/>
    <col min="14" max="14" width="16.7265625" customWidth="1"/>
    <col min="15" max="15" width="19.1796875" bestFit="1" customWidth="1"/>
    <col min="16" max="16" width="12.81640625" bestFit="1" customWidth="1"/>
    <col min="18" max="18" width="9.1796875" hidden="1" customWidth="1"/>
    <col min="19" max="26" width="10.26953125" hidden="1" customWidth="1"/>
    <col min="27" max="27" width="10.54296875" hidden="1" customWidth="1"/>
    <col min="28" max="30" width="10.26953125" hidden="1" customWidth="1"/>
  </cols>
  <sheetData>
    <row r="1" spans="1:30" s="213" customFormat="1" ht="20" x14ac:dyDescent="0.4">
      <c r="A1" s="499" t="s">
        <v>346</v>
      </c>
      <c r="B1" s="500"/>
      <c r="C1" s="500"/>
      <c r="D1" s="500"/>
      <c r="E1" s="500"/>
      <c r="F1" s="500"/>
      <c r="G1" s="500"/>
      <c r="H1" s="500"/>
      <c r="I1" s="500"/>
      <c r="J1" s="500"/>
      <c r="K1" s="500"/>
      <c r="L1" s="500"/>
      <c r="M1" s="500"/>
      <c r="N1" s="500"/>
      <c r="O1" s="500"/>
      <c r="P1" s="501"/>
    </row>
    <row r="2" spans="1:30" ht="18" x14ac:dyDescent="0.4">
      <c r="A2" s="524" t="s">
        <v>272</v>
      </c>
      <c r="B2" s="525"/>
      <c r="C2" s="525"/>
      <c r="D2" s="525"/>
      <c r="E2" s="525"/>
      <c r="F2" s="525"/>
      <c r="G2" s="525"/>
      <c r="H2" s="525"/>
      <c r="I2" s="525"/>
      <c r="J2" s="525"/>
      <c r="K2" s="525"/>
      <c r="L2" s="525"/>
      <c r="M2" s="525"/>
      <c r="N2" s="525"/>
      <c r="O2" s="525"/>
      <c r="P2" s="526"/>
    </row>
    <row r="3" spans="1:30" ht="7.5" customHeight="1" x14ac:dyDescent="0.4">
      <c r="A3" s="431"/>
      <c r="B3" s="430"/>
      <c r="C3" s="430"/>
      <c r="D3" s="430"/>
      <c r="E3" s="430"/>
      <c r="F3" s="430"/>
      <c r="G3" s="430"/>
      <c r="H3" s="430"/>
      <c r="I3" s="430"/>
      <c r="J3" s="430"/>
      <c r="K3" s="430"/>
      <c r="L3" s="430"/>
      <c r="M3" s="430"/>
      <c r="N3" s="430"/>
      <c r="O3" s="430"/>
      <c r="P3" s="432"/>
    </row>
    <row r="4" spans="1:30" ht="15.5" x14ac:dyDescent="0.35">
      <c r="A4" s="502" t="str">
        <f>'Customer Info'!B11</f>
        <v>Breakdown of Charges Based on Entered Information</v>
      </c>
      <c r="B4" s="503"/>
      <c r="C4" s="503"/>
      <c r="D4" s="503"/>
      <c r="E4" s="503"/>
      <c r="F4" s="503"/>
      <c r="G4" s="503"/>
      <c r="H4" s="503"/>
      <c r="I4" s="503"/>
      <c r="J4" s="503"/>
      <c r="K4" s="503"/>
      <c r="L4" s="503"/>
      <c r="M4" s="503"/>
      <c r="N4" s="503"/>
      <c r="O4" s="503"/>
      <c r="P4" s="504"/>
    </row>
    <row r="5" spans="1:30" ht="15.65" customHeight="1" x14ac:dyDescent="0.25">
      <c r="A5" s="561" t="s">
        <v>169</v>
      </c>
      <c r="B5" s="562"/>
      <c r="C5" s="562"/>
      <c r="D5" s="562"/>
      <c r="E5" s="562"/>
      <c r="F5" s="562"/>
      <c r="G5" s="562"/>
      <c r="H5" s="562"/>
      <c r="I5" s="562"/>
      <c r="J5" s="562"/>
      <c r="K5" s="562"/>
      <c r="L5" s="562"/>
      <c r="M5" s="562"/>
      <c r="N5" s="562"/>
      <c r="O5" s="562"/>
      <c r="P5" s="563"/>
    </row>
    <row r="6" spans="1:30" x14ac:dyDescent="0.25">
      <c r="A6" s="253">
        <f ca="1">TODAY()</f>
        <v>46226</v>
      </c>
      <c r="B6" s="163"/>
      <c r="C6" s="208"/>
      <c r="D6" s="208"/>
      <c r="E6" s="208"/>
      <c r="F6" s="208"/>
      <c r="G6" s="208"/>
      <c r="H6" s="208"/>
      <c r="I6" s="208"/>
      <c r="P6" s="249"/>
    </row>
    <row r="7" spans="1:30" ht="25" x14ac:dyDescent="0.5">
      <c r="A7" s="517"/>
      <c r="B7" s="518"/>
      <c r="C7" s="518"/>
      <c r="D7" s="518"/>
      <c r="E7" s="518"/>
      <c r="F7" s="518"/>
      <c r="G7" s="518"/>
      <c r="H7" s="518"/>
      <c r="I7" s="518"/>
      <c r="J7" s="518"/>
      <c r="K7" s="518"/>
      <c r="L7" s="518"/>
      <c r="M7" s="518"/>
      <c r="N7" s="518"/>
      <c r="O7" s="518"/>
      <c r="P7" s="519"/>
    </row>
    <row r="8" spans="1:30" x14ac:dyDescent="0.25">
      <c r="A8" s="254"/>
      <c r="P8" s="249"/>
    </row>
    <row r="9" spans="1:30" ht="15.5" x14ac:dyDescent="0.35">
      <c r="A9" s="255" t="s">
        <v>2</v>
      </c>
      <c r="B9" s="22"/>
      <c r="C9" s="23">
        <f>'Customer Info'!B6</f>
        <v>0</v>
      </c>
      <c r="I9" s="24"/>
      <c r="P9" s="249"/>
    </row>
    <row r="10" spans="1:30" ht="15.5" x14ac:dyDescent="0.35">
      <c r="A10" s="256" t="s">
        <v>26</v>
      </c>
      <c r="B10" s="22"/>
      <c r="C10" s="23">
        <f>'Customer Info'!B7</f>
        <v>0</v>
      </c>
      <c r="P10" s="249"/>
    </row>
    <row r="11" spans="1:30" ht="13" x14ac:dyDescent="0.3">
      <c r="A11" s="255" t="s">
        <v>3</v>
      </c>
      <c r="B11" s="156">
        <f>'Customer Info'!B8</f>
        <v>8</v>
      </c>
      <c r="C11" s="358" t="str">
        <f>LOOKUP(B11,R11:AD11,R13:AD13)</f>
        <v>August</v>
      </c>
      <c r="D11" s="101">
        <f>'Customer Info'!C8</f>
        <v>2026</v>
      </c>
      <c r="P11" s="249"/>
      <c r="S11">
        <v>1</v>
      </c>
      <c r="T11">
        <v>2</v>
      </c>
      <c r="U11">
        <v>3</v>
      </c>
      <c r="V11">
        <v>4</v>
      </c>
      <c r="W11">
        <v>5</v>
      </c>
      <c r="X11">
        <v>6</v>
      </c>
      <c r="Y11">
        <v>7</v>
      </c>
      <c r="Z11">
        <v>8</v>
      </c>
      <c r="AA11">
        <v>9</v>
      </c>
      <c r="AB11">
        <v>10</v>
      </c>
      <c r="AC11">
        <v>11</v>
      </c>
      <c r="AD11">
        <v>12</v>
      </c>
    </row>
    <row r="12" spans="1:30" ht="13" x14ac:dyDescent="0.3">
      <c r="A12" s="255" t="s">
        <v>250</v>
      </c>
      <c r="B12" s="156"/>
      <c r="C12" s="357" t="s">
        <v>259</v>
      </c>
      <c r="D12" s="101"/>
      <c r="P12" s="249"/>
    </row>
    <row r="13" spans="1:30" ht="13" x14ac:dyDescent="0.3">
      <c r="A13" s="527"/>
      <c r="B13" s="528"/>
      <c r="C13" s="528"/>
      <c r="D13" s="528"/>
      <c r="E13" s="528"/>
      <c r="F13" s="528"/>
      <c r="G13" s="528"/>
      <c r="H13" s="528"/>
      <c r="I13" s="528"/>
      <c r="J13" s="71"/>
      <c r="K13" s="71"/>
      <c r="L13" s="97"/>
      <c r="M13" s="97"/>
      <c r="N13" s="97"/>
      <c r="O13" s="97"/>
      <c r="P13" s="29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0" ht="13" x14ac:dyDescent="0.3">
      <c r="A14" s="260" t="s">
        <v>27</v>
      </c>
      <c r="B14" s="20"/>
      <c r="C14" s="20"/>
      <c r="D14" s="20"/>
      <c r="E14" s="20"/>
      <c r="F14" s="20"/>
      <c r="G14" s="20"/>
      <c r="H14" s="20"/>
      <c r="I14" s="20"/>
      <c r="P14" s="249"/>
      <c r="R14" s="3" t="s">
        <v>154</v>
      </c>
      <c r="S14">
        <f>'Rider Rates'!$C$71</f>
        <v>7.5079999999999994E-2</v>
      </c>
      <c r="T14">
        <f>'Rider Rates'!$C$71</f>
        <v>7.5079999999999994E-2</v>
      </c>
      <c r="U14">
        <f>'Rider Rates'!$C$71</f>
        <v>7.5079999999999994E-2</v>
      </c>
      <c r="V14">
        <f>'Rider Rates'!$C$71</f>
        <v>7.5079999999999994E-2</v>
      </c>
      <c r="W14">
        <f>'Rider Rates'!$C$71</f>
        <v>7.5079999999999994E-2</v>
      </c>
      <c r="X14">
        <f>'Rider Rates'!$C$70</f>
        <v>7.5079999999999994E-2</v>
      </c>
      <c r="Y14">
        <f>'Rider Rates'!$C$70</f>
        <v>7.5079999999999994E-2</v>
      </c>
      <c r="Z14">
        <f>'Rider Rates'!$C$70</f>
        <v>7.5079999999999994E-2</v>
      </c>
      <c r="AA14">
        <f>'Rider Rates'!$C$70</f>
        <v>7.5079999999999994E-2</v>
      </c>
      <c r="AB14">
        <f>'Rider Rates'!$C$71</f>
        <v>7.5079999999999994E-2</v>
      </c>
      <c r="AC14">
        <f>'Rider Rates'!$C$71</f>
        <v>7.5079999999999994E-2</v>
      </c>
      <c r="AD14">
        <f>'Rider Rates'!$C$71</f>
        <v>7.5079999999999994E-2</v>
      </c>
    </row>
    <row r="15" spans="1:30" x14ac:dyDescent="0.25">
      <c r="A15" s="254"/>
      <c r="P15" s="249"/>
      <c r="R15" s="61"/>
      <c r="S15" s="149"/>
      <c r="T15" s="149"/>
      <c r="U15" s="149"/>
      <c r="V15" s="149"/>
      <c r="W15" s="149"/>
      <c r="X15" s="149"/>
      <c r="Y15" s="149"/>
      <c r="Z15" s="149"/>
      <c r="AA15" s="149"/>
      <c r="AB15" s="149"/>
      <c r="AC15" s="149"/>
      <c r="AD15" s="149"/>
    </row>
    <row r="16" spans="1:30" x14ac:dyDescent="0.25">
      <c r="A16" s="259" t="s">
        <v>51</v>
      </c>
      <c r="B16" s="27"/>
      <c r="C16" s="29">
        <f>IF('Customer Info'!B21+'Customer Info'!B22-'Customer Info'!B23&lt;0,0,'Customer Info'!B21+'Customer Info'!B22-'Customer Info'!B23)</f>
        <v>0</v>
      </c>
      <c r="D16" s="27" t="s">
        <v>41</v>
      </c>
      <c r="E16" s="27"/>
      <c r="F16" s="28"/>
      <c r="G16" s="27"/>
      <c r="H16" s="27"/>
      <c r="I16" s="27"/>
      <c r="P16" s="249"/>
      <c r="R16" s="61"/>
      <c r="S16" s="149"/>
      <c r="T16" s="149"/>
      <c r="U16" s="149"/>
      <c r="V16" s="149"/>
      <c r="W16" s="149"/>
      <c r="X16" s="149"/>
      <c r="Y16" s="149"/>
      <c r="Z16" s="149"/>
      <c r="AA16" s="149"/>
      <c r="AB16" s="149"/>
      <c r="AC16" s="149"/>
      <c r="AD16" s="149"/>
    </row>
    <row r="17" spans="1:221" ht="13" x14ac:dyDescent="0.3">
      <c r="A17" s="259" t="s">
        <v>167</v>
      </c>
      <c r="B17" s="27"/>
      <c r="C17" s="29">
        <f>'Customer Info'!B21</f>
        <v>0</v>
      </c>
      <c r="D17" s="27" t="s">
        <v>41</v>
      </c>
      <c r="E17" s="27"/>
      <c r="F17" s="28"/>
      <c r="G17" s="21" t="s">
        <v>15</v>
      </c>
      <c r="H17" s="27"/>
      <c r="P17" s="249"/>
    </row>
    <row r="18" spans="1:221" ht="13" x14ac:dyDescent="0.3">
      <c r="A18" s="259" t="s">
        <v>168</v>
      </c>
      <c r="B18" s="27"/>
      <c r="C18" s="29">
        <f>'Customer Info'!B22</f>
        <v>0</v>
      </c>
      <c r="D18" s="313" t="s">
        <v>41</v>
      </c>
      <c r="E18" s="28"/>
      <c r="F18" s="28"/>
      <c r="G18" s="21" t="s">
        <v>15</v>
      </c>
      <c r="H18" s="27"/>
      <c r="I18" s="300" t="s">
        <v>15</v>
      </c>
      <c r="P18" s="249"/>
    </row>
    <row r="19" spans="1:221" x14ac:dyDescent="0.25">
      <c r="A19" s="254"/>
      <c r="P19" s="249"/>
    </row>
    <row r="20" spans="1:221" ht="13" x14ac:dyDescent="0.3">
      <c r="A20" s="260" t="s">
        <v>31</v>
      </c>
      <c r="B20" s="20"/>
      <c r="C20" s="20"/>
      <c r="D20" s="20"/>
      <c r="E20" s="20"/>
      <c r="F20" s="20"/>
      <c r="G20" s="520" t="s">
        <v>67</v>
      </c>
      <c r="H20" s="521"/>
      <c r="I20" s="521"/>
      <c r="J20" s="522"/>
      <c r="K20" s="20"/>
      <c r="L20" s="523" t="s">
        <v>68</v>
      </c>
      <c r="M20" s="523"/>
      <c r="N20" s="523"/>
      <c r="O20" s="523"/>
      <c r="P20" s="249"/>
    </row>
    <row r="21" spans="1:221" ht="13" x14ac:dyDescent="0.3">
      <c r="A21" s="254"/>
      <c r="G21" s="8" t="s">
        <v>64</v>
      </c>
      <c r="H21" s="8" t="s">
        <v>65</v>
      </c>
      <c r="I21" s="8" t="s">
        <v>66</v>
      </c>
      <c r="J21" s="5" t="s">
        <v>34</v>
      </c>
      <c r="L21" s="100" t="s">
        <v>64</v>
      </c>
      <c r="M21" s="100" t="s">
        <v>65</v>
      </c>
      <c r="N21" s="100" t="s">
        <v>66</v>
      </c>
      <c r="O21" s="100" t="s">
        <v>34</v>
      </c>
      <c r="P21" s="261" t="s">
        <v>56</v>
      </c>
    </row>
    <row r="22" spans="1:221" x14ac:dyDescent="0.25">
      <c r="A22" s="254" t="s">
        <v>32</v>
      </c>
      <c r="G22" s="66"/>
      <c r="H22" s="66"/>
      <c r="I22" s="66">
        <f>'Rider Rates'!$B$14</f>
        <v>21</v>
      </c>
      <c r="J22" s="66">
        <f>SUM(G22:I22)</f>
        <v>21</v>
      </c>
      <c r="L22" s="67"/>
      <c r="M22" s="67"/>
      <c r="N22" s="67">
        <f>I22</f>
        <v>21</v>
      </c>
      <c r="O22" s="162">
        <f>SUM(L22:N22)</f>
        <v>21</v>
      </c>
      <c r="P22" s="262">
        <f>'Rider Rates'!$K$14</f>
        <v>46122</v>
      </c>
    </row>
    <row r="23" spans="1:221" x14ac:dyDescent="0.25">
      <c r="A23" s="314" t="s">
        <v>200</v>
      </c>
      <c r="D23" s="1">
        <f>C16</f>
        <v>0</v>
      </c>
      <c r="E23" s="30" t="s">
        <v>41</v>
      </c>
      <c r="F23" s="4" t="s">
        <v>8</v>
      </c>
      <c r="G23" s="64"/>
      <c r="H23" s="64"/>
      <c r="I23" s="64">
        <f>'Rider Rates'!$C$14</f>
        <v>2.7151999999999999E-2</v>
      </c>
      <c r="J23" s="64">
        <f>SUM(G23:I23)</f>
        <v>2.7151999999999999E-2</v>
      </c>
      <c r="K23" s="31" t="s">
        <v>42</v>
      </c>
      <c r="L23" s="66"/>
      <c r="M23" s="66"/>
      <c r="N23" s="66">
        <f>IF(C16&lt;0,0,ROUND($D23*I23,2))</f>
        <v>0</v>
      </c>
      <c r="O23" s="162">
        <f>SUM(L23:N23)</f>
        <v>0</v>
      </c>
      <c r="P23" s="262">
        <f>'Rider Rates'!$K$14</f>
        <v>46122</v>
      </c>
    </row>
    <row r="24" spans="1:221" ht="13" x14ac:dyDescent="0.3">
      <c r="A24" s="301" t="s">
        <v>50</v>
      </c>
      <c r="B24" s="32"/>
      <c r="C24" s="32"/>
      <c r="D24" s="33"/>
      <c r="E24" s="33"/>
      <c r="F24" s="32"/>
      <c r="G24" s="32"/>
      <c r="H24" s="32"/>
      <c r="I24" s="32"/>
      <c r="J24" s="32"/>
      <c r="K24" s="34"/>
      <c r="L24" s="210"/>
      <c r="M24" s="210"/>
      <c r="N24" s="210">
        <f>SUM(N22:N23)</f>
        <v>21</v>
      </c>
      <c r="O24" s="210">
        <f>SUM(O22:O23)</f>
        <v>21</v>
      </c>
      <c r="P24" s="249"/>
    </row>
    <row r="25" spans="1:221" ht="13" x14ac:dyDescent="0.3">
      <c r="A25" s="302"/>
      <c r="B25" s="68"/>
      <c r="C25" s="69"/>
      <c r="D25" s="69"/>
      <c r="E25" s="69"/>
      <c r="F25" s="69"/>
      <c r="G25" s="70"/>
      <c r="H25" s="70"/>
      <c r="I25" s="70"/>
      <c r="J25" s="70"/>
      <c r="K25" s="68"/>
      <c r="L25" s="68"/>
      <c r="M25" s="68"/>
      <c r="N25" s="68"/>
      <c r="O25" s="68"/>
      <c r="P25" s="303"/>
    </row>
    <row r="26" spans="1:221" ht="13" x14ac:dyDescent="0.3">
      <c r="A26" s="267" t="s">
        <v>69</v>
      </c>
      <c r="B26" s="125"/>
      <c r="C26" s="125"/>
      <c r="D26" s="126"/>
      <c r="E26" s="126"/>
      <c r="F26" s="125"/>
      <c r="G26" s="126"/>
      <c r="H26" s="126"/>
      <c r="I26" s="126"/>
      <c r="J26" s="126"/>
      <c r="K26" s="126"/>
      <c r="L26" s="126"/>
      <c r="M26" s="126"/>
      <c r="N26" s="126"/>
      <c r="O26" s="126"/>
      <c r="P26" s="270"/>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ht="13" x14ac:dyDescent="0.3">
      <c r="A27" s="267"/>
      <c r="B27" s="125"/>
      <c r="C27" s="125"/>
      <c r="D27" s="126"/>
      <c r="E27" s="126"/>
      <c r="F27" s="125"/>
      <c r="G27" s="126"/>
      <c r="H27" s="126"/>
      <c r="I27" s="126"/>
      <c r="J27" s="126"/>
      <c r="K27" s="126"/>
      <c r="L27" s="126"/>
      <c r="M27" s="126"/>
      <c r="N27" s="126"/>
      <c r="O27" s="126"/>
      <c r="P27" s="270"/>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ht="13" x14ac:dyDescent="0.3">
      <c r="A28" s="278" t="s">
        <v>292</v>
      </c>
      <c r="B28" s="61"/>
      <c r="C28" s="61"/>
      <c r="D28" s="61"/>
      <c r="E28" s="61"/>
      <c r="F28" s="61"/>
      <c r="G28" s="61"/>
      <c r="H28" s="61"/>
      <c r="I28" s="61"/>
      <c r="J28" s="61"/>
      <c r="K28" s="61"/>
      <c r="L28" s="61"/>
      <c r="M28" s="61"/>
      <c r="N28" s="61"/>
      <c r="O28" s="61"/>
      <c r="P28" s="294"/>
      <c r="Q28" s="79"/>
      <c r="R28" s="132"/>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5">
      <c r="A29" s="271" t="s">
        <v>372</v>
      </c>
      <c r="B29" s="133"/>
      <c r="C29" s="133"/>
      <c r="D29" s="77">
        <f>IF($C$16&lt;0,0,IF($C$16&gt;833000,833000,$C$16))</f>
        <v>0</v>
      </c>
      <c r="E29" s="78" t="s">
        <v>41</v>
      </c>
      <c r="F29" s="79" t="s">
        <v>8</v>
      </c>
      <c r="G29" s="80"/>
      <c r="H29" s="80"/>
      <c r="I29" s="80">
        <f>'Rider Rates'!$G$35</f>
        <v>5.5215000000000004E-3</v>
      </c>
      <c r="J29" s="80">
        <f t="shared" ref="J29:J33" si="0">SUM(G29:I29)</f>
        <v>5.5215000000000004E-3</v>
      </c>
      <c r="K29" s="81" t="s">
        <v>42</v>
      </c>
      <c r="L29" s="82"/>
      <c r="M29" s="82"/>
      <c r="N29" s="82">
        <f t="shared" ref="N29:N34" si="1">ROUND(D29*I29,2)</f>
        <v>0</v>
      </c>
      <c r="O29" s="82">
        <f>SUM(L29:N29)</f>
        <v>0</v>
      </c>
      <c r="P29" s="262">
        <f>'Rider Rates'!$O$35</f>
        <v>46022</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5">
      <c r="A30" s="271" t="s">
        <v>373</v>
      </c>
      <c r="B30" s="61"/>
      <c r="C30" s="61"/>
      <c r="D30" s="1">
        <f>IF($C$16&gt;833000,$C$16-833000,0)</f>
        <v>0</v>
      </c>
      <c r="E30" s="78" t="s">
        <v>41</v>
      </c>
      <c r="F30" s="79" t="s">
        <v>8</v>
      </c>
      <c r="G30" s="80"/>
      <c r="H30" s="80"/>
      <c r="I30" s="80">
        <f>'Rider Rates'!$G$36</f>
        <v>1.7560000000000001E-4</v>
      </c>
      <c r="J30" s="80">
        <f t="shared" si="0"/>
        <v>1.7560000000000001E-4</v>
      </c>
      <c r="K30" s="81" t="s">
        <v>42</v>
      </c>
      <c r="L30" s="82"/>
      <c r="M30" s="82"/>
      <c r="N30" s="82">
        <f t="shared" si="1"/>
        <v>0</v>
      </c>
      <c r="O30" s="82">
        <f t="shared" ref="O30:O58" si="2">SUM(L30:N30)</f>
        <v>0</v>
      </c>
      <c r="P30" s="262">
        <f>'Rider Rates'!$O$36</f>
        <v>45293</v>
      </c>
      <c r="Q30" s="79"/>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5">
      <c r="A31" s="271" t="s">
        <v>92</v>
      </c>
      <c r="B31" s="61"/>
      <c r="C31" s="61"/>
      <c r="D31" s="77">
        <f>IF('Customer Info'!$C$31=TRUE,0,IF($C$16&lt;0,0,IF($C$16&gt;2000,2000,$C$16)))</f>
        <v>0</v>
      </c>
      <c r="E31" s="78" t="s">
        <v>41</v>
      </c>
      <c r="F31" s="79" t="s">
        <v>8</v>
      </c>
      <c r="G31" s="80"/>
      <c r="H31" s="80"/>
      <c r="I31" s="80">
        <f>'Rider Rates'!$G$37</f>
        <v>4.6499999999999996E-3</v>
      </c>
      <c r="J31" s="80">
        <f t="shared" si="0"/>
        <v>4.6499999999999996E-3</v>
      </c>
      <c r="K31" s="81" t="s">
        <v>42</v>
      </c>
      <c r="L31" s="82"/>
      <c r="M31" s="82"/>
      <c r="N31" s="82">
        <f t="shared" si="1"/>
        <v>0</v>
      </c>
      <c r="O31" s="82">
        <f t="shared" si="2"/>
        <v>0</v>
      </c>
      <c r="P31" s="262">
        <f>'Rider Rates'!$O$37</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5">
      <c r="A32" s="271" t="s">
        <v>93</v>
      </c>
      <c r="B32" s="61"/>
      <c r="C32" s="61"/>
      <c r="D32" s="77">
        <f>IF('Customer Info'!$C$31=TRUE,0,IF($C$16&lt;=2000,0,IF($C$16=0,0,IF($C$16-2000&gt;13000,13000,$C$16-2000))))</f>
        <v>0</v>
      </c>
      <c r="E32" s="78" t="s">
        <v>41</v>
      </c>
      <c r="F32" s="79" t="s">
        <v>8</v>
      </c>
      <c r="G32" s="80"/>
      <c r="H32" s="80"/>
      <c r="I32" s="80">
        <f>'Rider Rates'!$G$38</f>
        <v>4.1900000000000001E-3</v>
      </c>
      <c r="J32" s="80">
        <f t="shared" si="0"/>
        <v>4.1900000000000001E-3</v>
      </c>
      <c r="K32" s="81" t="s">
        <v>42</v>
      </c>
      <c r="L32" s="82"/>
      <c r="M32" s="82"/>
      <c r="N32" s="82">
        <f t="shared" si="1"/>
        <v>0</v>
      </c>
      <c r="O32" s="82">
        <f t="shared" si="2"/>
        <v>0</v>
      </c>
      <c r="P32" s="262">
        <f>'Rider Rates'!$O$38</f>
        <v>44531</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5">
      <c r="A33" s="271" t="s">
        <v>94</v>
      </c>
      <c r="B33" s="61"/>
      <c r="C33" s="61"/>
      <c r="D33" s="77">
        <f>IF('Customer Info'!$C$31=TRUE,0,IF($C$16=0,0,IF($C$16-15000&gt;=0,$C$16-15000,0)))</f>
        <v>0</v>
      </c>
      <c r="E33" s="78" t="s">
        <v>41</v>
      </c>
      <c r="F33" s="79" t="s">
        <v>8</v>
      </c>
      <c r="G33" s="80"/>
      <c r="H33" s="80"/>
      <c r="I33" s="80">
        <f>'Rider Rates'!$G$39</f>
        <v>3.63E-3</v>
      </c>
      <c r="J33" s="80">
        <f t="shared" si="0"/>
        <v>3.63E-3</v>
      </c>
      <c r="K33" s="81" t="s">
        <v>42</v>
      </c>
      <c r="L33" s="82"/>
      <c r="M33" s="82"/>
      <c r="N33" s="82">
        <f t="shared" si="1"/>
        <v>0</v>
      </c>
      <c r="O33" s="82">
        <f t="shared" si="2"/>
        <v>0</v>
      </c>
      <c r="P33" s="262">
        <f>'Rider Rates'!$O$39</f>
        <v>44531</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5">
      <c r="A34" s="272" t="s">
        <v>159</v>
      </c>
      <c r="B34" s="61"/>
      <c r="C34" s="61"/>
      <c r="D34" s="77">
        <f>IF($C$16&lt;1,0,$C$16)</f>
        <v>0</v>
      </c>
      <c r="E34" s="78" t="s">
        <v>41</v>
      </c>
      <c r="F34" s="196" t="s">
        <v>8</v>
      </c>
      <c r="G34" s="124"/>
      <c r="H34" s="124"/>
      <c r="I34" s="80">
        <f>'Rider Rates'!$I$40</f>
        <v>-1.06E-3</v>
      </c>
      <c r="J34" s="80">
        <f t="shared" ref="J34:J45" si="3">SUM(G34:I34)</f>
        <v>-1.06E-3</v>
      </c>
      <c r="K34" s="81" t="s">
        <v>42</v>
      </c>
      <c r="L34" s="82"/>
      <c r="M34" s="82"/>
      <c r="N34" s="82">
        <f t="shared" si="1"/>
        <v>0</v>
      </c>
      <c r="O34" s="82">
        <f t="shared" ref="O34:O45" si="4">SUM(L34:N34)</f>
        <v>0</v>
      </c>
      <c r="P34" s="262">
        <f>'Rider Rates'!$O$40</f>
        <v>46122</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ht="13" x14ac:dyDescent="0.3">
      <c r="A35" s="272" t="s">
        <v>162</v>
      </c>
      <c r="B35" s="61"/>
      <c r="C35" s="61"/>
      <c r="D35" s="151"/>
      <c r="E35" s="78" t="s">
        <v>109</v>
      </c>
      <c r="F35" s="79"/>
      <c r="G35" s="87"/>
      <c r="H35" s="88"/>
      <c r="I35" s="152">
        <f>'Rider Rates'!$C$41</f>
        <v>1.02</v>
      </c>
      <c r="J35" s="152">
        <f t="shared" si="3"/>
        <v>1.02</v>
      </c>
      <c r="K35" s="81"/>
      <c r="L35" s="82"/>
      <c r="M35" s="82"/>
      <c r="N35" s="82">
        <f>I35</f>
        <v>1.02</v>
      </c>
      <c r="O35" s="82">
        <f t="shared" si="4"/>
        <v>1.02</v>
      </c>
      <c r="P35" s="262">
        <f>'Rider Rates'!$O$41</f>
        <v>46122</v>
      </c>
      <c r="Q35" s="79"/>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ht="13" x14ac:dyDescent="0.3">
      <c r="A36" s="271" t="s">
        <v>352</v>
      </c>
      <c r="B36" s="61"/>
      <c r="C36" s="61"/>
      <c r="D36" s="151"/>
      <c r="E36" s="78" t="s">
        <v>109</v>
      </c>
      <c r="F36" s="79"/>
      <c r="G36" s="87"/>
      <c r="H36" s="88"/>
      <c r="I36" s="152">
        <f>'Rider Rates'!$C$42</f>
        <v>22.68</v>
      </c>
      <c r="J36" s="152">
        <f t="shared" si="3"/>
        <v>22.68</v>
      </c>
      <c r="K36" s="81"/>
      <c r="L36" s="82"/>
      <c r="M36" s="82"/>
      <c r="N36" s="82">
        <f>I36</f>
        <v>22.68</v>
      </c>
      <c r="O36" s="82">
        <f t="shared" si="4"/>
        <v>22.68</v>
      </c>
      <c r="P36" s="262">
        <f>'Rider Rates'!$O$42</f>
        <v>46203</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ht="13" x14ac:dyDescent="0.3">
      <c r="A37" s="271" t="s">
        <v>133</v>
      </c>
      <c r="B37" s="61"/>
      <c r="C37" s="61"/>
      <c r="D37" s="151">
        <f>$N$24</f>
        <v>21</v>
      </c>
      <c r="E37" s="78" t="s">
        <v>115</v>
      </c>
      <c r="F37" s="79" t="s">
        <v>8</v>
      </c>
      <c r="G37" s="87"/>
      <c r="H37" s="88"/>
      <c r="I37" s="93">
        <f>'Rider Rates'!$F$43</f>
        <v>4.08549E-2</v>
      </c>
      <c r="J37" s="93">
        <f t="shared" si="3"/>
        <v>4.08549E-2</v>
      </c>
      <c r="K37" s="81"/>
      <c r="L37" s="82"/>
      <c r="M37" s="82"/>
      <c r="N37" s="82">
        <f>ROUND($N$24*I37,2)</f>
        <v>0.86</v>
      </c>
      <c r="O37" s="82">
        <f t="shared" si="4"/>
        <v>0.86</v>
      </c>
      <c r="P37" s="262">
        <f>'Rider Rates'!$O$43</f>
        <v>46203</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ht="13" x14ac:dyDescent="0.3">
      <c r="A38" s="271" t="s">
        <v>78</v>
      </c>
      <c r="B38" s="61"/>
      <c r="C38" s="61"/>
      <c r="D38" s="151">
        <f>$N$24</f>
        <v>21</v>
      </c>
      <c r="E38" s="78" t="s">
        <v>115</v>
      </c>
      <c r="F38" s="79" t="s">
        <v>8</v>
      </c>
      <c r="G38" s="86"/>
      <c r="H38" s="5"/>
      <c r="I38" s="93">
        <f>'Rider Rates'!$F$44</f>
        <v>1.8019E-2</v>
      </c>
      <c r="J38" s="93">
        <f t="shared" si="3"/>
        <v>1.8019E-2</v>
      </c>
      <c r="K38" s="81"/>
      <c r="L38" s="82"/>
      <c r="M38" s="82"/>
      <c r="N38" s="82">
        <f>ROUND($N$24*I38,2)</f>
        <v>0.38</v>
      </c>
      <c r="O38" s="82">
        <f t="shared" si="4"/>
        <v>0.38</v>
      </c>
      <c r="P38" s="262">
        <f>'Rider Rates'!$O$44</f>
        <v>46122</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ht="13" x14ac:dyDescent="0.3">
      <c r="A39" s="271" t="s">
        <v>79</v>
      </c>
      <c r="B39" s="61"/>
      <c r="C39" s="61"/>
      <c r="D39" s="151">
        <f>$N$24</f>
        <v>21</v>
      </c>
      <c r="E39" s="78" t="s">
        <v>115</v>
      </c>
      <c r="F39" s="79" t="s">
        <v>8</v>
      </c>
      <c r="G39" s="87"/>
      <c r="H39" s="88"/>
      <c r="I39" s="93">
        <f>'Rider Rates'!$F$45</f>
        <v>5.8023605956771022E-2</v>
      </c>
      <c r="J39" s="93">
        <f t="shared" si="3"/>
        <v>5.8023605956771022E-2</v>
      </c>
      <c r="K39" s="81"/>
      <c r="L39" s="82"/>
      <c r="M39" s="82"/>
      <c r="N39" s="82">
        <f>ROUND($N$24*I39,2)</f>
        <v>1.22</v>
      </c>
      <c r="O39" s="82">
        <f t="shared" si="4"/>
        <v>1.22</v>
      </c>
      <c r="P39" s="262">
        <f>'Rider Rates'!$O$45</f>
        <v>46122</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ht="13" x14ac:dyDescent="0.3">
      <c r="A40" s="272" t="s">
        <v>173</v>
      </c>
      <c r="B40" s="61"/>
      <c r="C40" s="61"/>
      <c r="D40" s="151">
        <f>$N$24</f>
        <v>21</v>
      </c>
      <c r="E40" s="78" t="s">
        <v>115</v>
      </c>
      <c r="F40" s="79" t="s">
        <v>8</v>
      </c>
      <c r="G40" s="80"/>
      <c r="H40" s="80"/>
      <c r="I40" s="93">
        <f>'Rider Rates'!$F$46</f>
        <v>0</v>
      </c>
      <c r="J40" s="93">
        <f t="shared" si="3"/>
        <v>0</v>
      </c>
      <c r="K40" s="81"/>
      <c r="L40" s="82"/>
      <c r="M40" s="82"/>
      <c r="N40" s="82">
        <f>ROUND($N$24*I40,2)</f>
        <v>0</v>
      </c>
      <c r="O40" s="82">
        <f t="shared" si="4"/>
        <v>0</v>
      </c>
      <c r="P40" s="262">
        <f>'Rider Rates'!$O$46</f>
        <v>44713</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5">
      <c r="A41" s="269" t="s">
        <v>160</v>
      </c>
      <c r="B41" s="61"/>
      <c r="C41" s="61"/>
      <c r="D41" s="77">
        <f>IF($C$16&lt;0,0,IF($C$16&gt;833000,833000,$C$16))</f>
        <v>0</v>
      </c>
      <c r="E41" s="78" t="s">
        <v>41</v>
      </c>
      <c r="F41" s="79" t="s">
        <v>8</v>
      </c>
      <c r="G41" s="80"/>
      <c r="H41" s="80"/>
      <c r="I41" s="80">
        <f>'Rider Rates'!$I$47</f>
        <v>0</v>
      </c>
      <c r="J41" s="80">
        <f t="shared" si="3"/>
        <v>0</v>
      </c>
      <c r="K41" s="81" t="s">
        <v>42</v>
      </c>
      <c r="L41" s="82"/>
      <c r="M41" s="82"/>
      <c r="N41" s="82">
        <f>ROUND(D41*I41,2)</f>
        <v>0</v>
      </c>
      <c r="O41" s="82">
        <f t="shared" si="4"/>
        <v>0</v>
      </c>
      <c r="P41" s="262">
        <f>'Rider Rates'!$O$47</f>
        <v>45883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5">
      <c r="A42" s="271" t="s">
        <v>343</v>
      </c>
      <c r="B42" s="61"/>
      <c r="C42" s="61"/>
      <c r="D42" s="77">
        <f>IF(C16&lt;0,0,IF(C16&gt;833000,833000,C16))</f>
        <v>0</v>
      </c>
      <c r="E42" s="78" t="s">
        <v>41</v>
      </c>
      <c r="F42" s="79" t="s">
        <v>8</v>
      </c>
      <c r="G42" s="205"/>
      <c r="H42" s="205"/>
      <c r="I42" s="205">
        <f>'Rider Rates'!$I$48</f>
        <v>0</v>
      </c>
      <c r="J42" s="205">
        <f t="shared" si="3"/>
        <v>0</v>
      </c>
      <c r="K42" s="81" t="s">
        <v>42</v>
      </c>
      <c r="L42" s="206"/>
      <c r="M42" s="206"/>
      <c r="N42" s="206">
        <f>IF(D42*I42&gt;242,242,D42*I42)</f>
        <v>0</v>
      </c>
      <c r="O42" s="206">
        <f t="shared" si="4"/>
        <v>0</v>
      </c>
      <c r="P42" s="262">
        <f>'Rider Rates'!$O$48</f>
        <v>45883</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5">
      <c r="A43" s="269" t="s">
        <v>176</v>
      </c>
      <c r="B43" s="61"/>
      <c r="C43" s="61"/>
      <c r="D43" s="77">
        <f>C16</f>
        <v>0</v>
      </c>
      <c r="E43" s="78" t="s">
        <v>41</v>
      </c>
      <c r="F43" s="196" t="s">
        <v>8</v>
      </c>
      <c r="G43" s="80"/>
      <c r="H43" s="80"/>
      <c r="I43" s="205">
        <f>'Rider Rates'!$J$49</f>
        <v>0</v>
      </c>
      <c r="J43" s="205">
        <f t="shared" si="3"/>
        <v>0</v>
      </c>
      <c r="K43" s="81" t="s">
        <v>42</v>
      </c>
      <c r="L43" s="82"/>
      <c r="M43" s="82"/>
      <c r="N43" s="82">
        <f>ROUND(D43*I43,2)</f>
        <v>0</v>
      </c>
      <c r="O43" s="82">
        <f t="shared" si="4"/>
        <v>0</v>
      </c>
      <c r="P43" s="262">
        <f>'Rider Rates'!$O$49</f>
        <v>45444</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5">
      <c r="A44" s="269" t="s">
        <v>175</v>
      </c>
      <c r="B44" s="61"/>
      <c r="C44" s="61"/>
      <c r="D44" s="77"/>
      <c r="E44" s="78" t="s">
        <v>109</v>
      </c>
      <c r="F44" s="79" t="s">
        <v>8</v>
      </c>
      <c r="G44" s="203"/>
      <c r="H44" s="203"/>
      <c r="I44" s="205">
        <f>'Rider Rates'!$C$50</f>
        <v>0</v>
      </c>
      <c r="J44" s="205">
        <f t="shared" si="3"/>
        <v>0</v>
      </c>
      <c r="K44" s="81"/>
      <c r="L44" s="162"/>
      <c r="M44" s="162"/>
      <c r="N44" s="162">
        <f>I44</f>
        <v>0</v>
      </c>
      <c r="O44" s="162">
        <f t="shared" si="4"/>
        <v>0</v>
      </c>
      <c r="P44" s="262">
        <f>'Rider Rates'!$O$50</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5">
      <c r="A45" s="272" t="s">
        <v>174</v>
      </c>
      <c r="B45" s="61"/>
      <c r="C45" s="61"/>
      <c r="D45" s="77">
        <f>IF($C$16&lt;0,0,$C$16)</f>
        <v>0</v>
      </c>
      <c r="E45" s="78" t="s">
        <v>41</v>
      </c>
      <c r="F45" s="79" t="s">
        <v>8</v>
      </c>
      <c r="G45" s="80"/>
      <c r="H45" s="80"/>
      <c r="I45" s="205">
        <f>'Rider Rates'!$I$51</f>
        <v>0</v>
      </c>
      <c r="J45" s="205">
        <f t="shared" si="3"/>
        <v>0</v>
      </c>
      <c r="K45" s="81" t="s">
        <v>42</v>
      </c>
      <c r="L45" s="82"/>
      <c r="M45" s="82"/>
      <c r="N45" s="82">
        <f>ROUND(I45*D45,2)</f>
        <v>0</v>
      </c>
      <c r="O45" s="162">
        <f t="shared" si="4"/>
        <v>0</v>
      </c>
      <c r="P45" s="262">
        <f>'Rider Rates'!$O$51</f>
        <v>45444</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5">
      <c r="A46" s="271" t="s">
        <v>91</v>
      </c>
      <c r="B46" s="61"/>
      <c r="C46" s="61"/>
      <c r="D46" s="77">
        <f>IF('Customer Info'!C33=TRUE,0,IF($C$16&lt;0,0,$C$16))</f>
        <v>0</v>
      </c>
      <c r="E46" s="78" t="s">
        <v>41</v>
      </c>
      <c r="F46" s="79" t="s">
        <v>8</v>
      </c>
      <c r="G46" s="80"/>
      <c r="H46" s="80"/>
      <c r="I46" s="205">
        <f>'Rider Rates'!$J$55</f>
        <v>0</v>
      </c>
      <c r="J46" s="205">
        <f>SUM(G46:I46)</f>
        <v>0</v>
      </c>
      <c r="K46" s="81" t="s">
        <v>42</v>
      </c>
      <c r="L46" s="82"/>
      <c r="M46" s="82"/>
      <c r="N46" s="82">
        <f>ROUND(I46*D46,2)</f>
        <v>0</v>
      </c>
      <c r="O46" s="82">
        <f>SUM(L46:N46)</f>
        <v>0</v>
      </c>
      <c r="P46" s="262">
        <f>'Rider Rates'!$O$55</f>
        <v>45444</v>
      </c>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5">
      <c r="A47" s="271" t="s">
        <v>91</v>
      </c>
      <c r="B47" s="61"/>
      <c r="C47" s="61"/>
      <c r="D47" s="77"/>
      <c r="E47" s="78" t="s">
        <v>109</v>
      </c>
      <c r="F47" s="79"/>
      <c r="G47" s="80"/>
      <c r="H47" s="80"/>
      <c r="I47" s="205">
        <f>'Rider Rates'!$D$55</f>
        <v>0</v>
      </c>
      <c r="J47" s="205">
        <f>SUM(G47:I47)</f>
        <v>0</v>
      </c>
      <c r="K47" s="81"/>
      <c r="L47" s="82"/>
      <c r="M47" s="82"/>
      <c r="N47" s="82">
        <f>I47</f>
        <v>0</v>
      </c>
      <c r="O47" s="82">
        <f>SUM(L47:N47)</f>
        <v>0</v>
      </c>
      <c r="P47" s="262">
        <f>'Rider Rates'!$O$55</f>
        <v>45444</v>
      </c>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5">
      <c r="A48" s="269" t="s">
        <v>177</v>
      </c>
      <c r="B48" s="61"/>
      <c r="C48" s="61"/>
      <c r="D48" s="77"/>
      <c r="E48" s="78"/>
      <c r="F48" s="79"/>
      <c r="G48" s="203"/>
      <c r="H48" s="203"/>
      <c r="I48" s="203"/>
      <c r="J48" s="203"/>
      <c r="K48" s="81"/>
      <c r="L48" s="162"/>
      <c r="M48" s="162"/>
      <c r="N48" s="162"/>
      <c r="O48" s="162"/>
      <c r="P48" s="295"/>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s="213" customFormat="1" x14ac:dyDescent="0.25">
      <c r="A49" s="343"/>
      <c r="B49" s="386"/>
      <c r="C49" s="386"/>
      <c r="D49" s="417"/>
      <c r="E49" s="403"/>
      <c r="F49" s="404"/>
      <c r="G49" s="404"/>
      <c r="H49" s="404"/>
      <c r="I49" s="404"/>
      <c r="J49" s="404"/>
      <c r="K49" s="404"/>
      <c r="L49" s="404"/>
      <c r="M49" s="404"/>
      <c r="N49" s="404"/>
      <c r="O49" s="404"/>
      <c r="P49" s="329"/>
    </row>
    <row r="50" spans="1:221" s="213" customFormat="1" ht="13" x14ac:dyDescent="0.3">
      <c r="A50" s="410" t="s">
        <v>293</v>
      </c>
      <c r="B50" s="386"/>
      <c r="C50" s="386"/>
      <c r="D50" s="417"/>
      <c r="E50" s="403"/>
      <c r="F50" s="404"/>
      <c r="G50" s="404"/>
      <c r="H50" s="404"/>
      <c r="I50" s="404"/>
      <c r="J50" s="404"/>
      <c r="K50" s="404"/>
      <c r="L50" s="404"/>
      <c r="M50" s="404"/>
      <c r="N50" s="404"/>
      <c r="O50" s="404"/>
      <c r="P50" s="329"/>
    </row>
    <row r="51" spans="1:221" x14ac:dyDescent="0.25">
      <c r="A51" s="272" t="s">
        <v>155</v>
      </c>
      <c r="B51" s="61"/>
      <c r="C51" s="61"/>
      <c r="D51" s="77">
        <f>IF($C$16&lt;0,0,$C$16)</f>
        <v>0</v>
      </c>
      <c r="E51" s="78" t="s">
        <v>41</v>
      </c>
      <c r="F51" s="79" t="s">
        <v>8</v>
      </c>
      <c r="G51" s="80"/>
      <c r="H51" s="80">
        <f>'Rider Rates'!$C$64</f>
        <v>3.1686899999999997E-2</v>
      </c>
      <c r="I51" s="80"/>
      <c r="J51" s="80">
        <f>SUM(G51:I51)</f>
        <v>3.1686899999999997E-2</v>
      </c>
      <c r="K51" s="81" t="s">
        <v>42</v>
      </c>
      <c r="L51" s="82"/>
      <c r="M51" s="82">
        <f>ROUND(D51*H51,2)</f>
        <v>0</v>
      </c>
      <c r="N51" s="160"/>
      <c r="O51" s="82">
        <f>SUM(L51:N51)</f>
        <v>0</v>
      </c>
      <c r="P51" s="262">
        <f>'Rider Rates'!$L$64</f>
        <v>46112</v>
      </c>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s="213" customFormat="1" x14ac:dyDescent="0.25">
      <c r="A52" s="343"/>
      <c r="B52" s="386"/>
      <c r="C52" s="386"/>
      <c r="D52" s="406"/>
      <c r="E52" s="411"/>
      <c r="F52" s="407"/>
      <c r="G52" s="407"/>
      <c r="H52" s="407"/>
      <c r="I52" s="407"/>
      <c r="J52" s="407"/>
      <c r="K52" s="407"/>
      <c r="L52" s="407"/>
      <c r="M52" s="407"/>
      <c r="N52" s="407"/>
      <c r="O52" s="407"/>
      <c r="P52" s="338"/>
    </row>
    <row r="53" spans="1:221" s="213" customFormat="1" ht="13" x14ac:dyDescent="0.3">
      <c r="A53" s="410" t="s">
        <v>294</v>
      </c>
      <c r="B53" s="386"/>
      <c r="C53" s="386"/>
      <c r="D53" s="406"/>
      <c r="E53" s="411"/>
      <c r="F53" s="407"/>
      <c r="G53" s="407"/>
      <c r="H53" s="407"/>
      <c r="I53" s="407"/>
      <c r="J53" s="407"/>
      <c r="K53" s="407"/>
      <c r="L53" s="407"/>
      <c r="M53" s="407"/>
      <c r="N53" s="407"/>
      <c r="O53" s="407"/>
      <c r="P53" s="338"/>
    </row>
    <row r="54" spans="1:221" x14ac:dyDescent="0.25">
      <c r="A54" s="272" t="s">
        <v>153</v>
      </c>
      <c r="B54" s="61"/>
      <c r="C54" s="61"/>
      <c r="D54" s="77">
        <f>C17+C18</f>
        <v>0</v>
      </c>
      <c r="E54" s="78" t="s">
        <v>41</v>
      </c>
      <c r="F54" s="79" t="s">
        <v>8</v>
      </c>
      <c r="G54" s="80">
        <f>'Rider Rates'!$C$70</f>
        <v>7.5079999999999994E-2</v>
      </c>
      <c r="H54" s="80"/>
      <c r="I54" s="80"/>
      <c r="J54" s="185">
        <f>SUM(G54:H54)</f>
        <v>7.5079999999999994E-2</v>
      </c>
      <c r="K54" s="81" t="s">
        <v>42</v>
      </c>
      <c r="L54" s="82">
        <f>ROUND(D54*G54,2)</f>
        <v>0</v>
      </c>
      <c r="M54" s="82"/>
      <c r="N54" s="82"/>
      <c r="O54" s="82">
        <f t="shared" si="2"/>
        <v>0</v>
      </c>
      <c r="P54" s="262">
        <f>'Rider Rates'!$G$70</f>
        <v>46174</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5">
      <c r="A55" s="272" t="s">
        <v>137</v>
      </c>
      <c r="B55" s="61"/>
      <c r="C55" s="61"/>
      <c r="D55" s="77">
        <f>C17</f>
        <v>0</v>
      </c>
      <c r="E55" s="78" t="s">
        <v>41</v>
      </c>
      <c r="F55" s="79" t="s">
        <v>8</v>
      </c>
      <c r="G55" s="80">
        <f>'Rider Rates'!$L$75</f>
        <v>0.19269620000000001</v>
      </c>
      <c r="H55" s="80"/>
      <c r="I55" s="80"/>
      <c r="J55" s="185">
        <f>SUM(G55:H55)</f>
        <v>0.19269620000000001</v>
      </c>
      <c r="K55" s="81" t="s">
        <v>42</v>
      </c>
      <c r="L55" s="82">
        <f>ROUND(D55*G55,2)</f>
        <v>0</v>
      </c>
      <c r="M55" s="82"/>
      <c r="N55" s="82"/>
      <c r="O55" s="82">
        <f t="shared" si="2"/>
        <v>0</v>
      </c>
      <c r="P55" s="262">
        <f>'Rider Rates'!$R$75</f>
        <v>46174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5">
      <c r="A56" s="272" t="s">
        <v>164</v>
      </c>
      <c r="B56" s="61"/>
      <c r="C56" s="61"/>
      <c r="D56" s="77">
        <f>C18</f>
        <v>0</v>
      </c>
      <c r="E56" s="78" t="s">
        <v>41</v>
      </c>
      <c r="F56" s="196" t="s">
        <v>8</v>
      </c>
      <c r="G56" s="80">
        <f>'Rider Rates'!$L$76</f>
        <v>0</v>
      </c>
      <c r="H56" s="80"/>
      <c r="I56" s="80"/>
      <c r="J56" s="185">
        <f>SUM(G56:H56)</f>
        <v>0</v>
      </c>
      <c r="K56" s="81" t="s">
        <v>42</v>
      </c>
      <c r="L56" s="82">
        <f>ROUND(D56*G56,2)</f>
        <v>0</v>
      </c>
      <c r="M56" s="82"/>
      <c r="N56" s="82"/>
      <c r="O56" s="82">
        <f t="shared" si="2"/>
        <v>0</v>
      </c>
      <c r="P56" s="262">
        <f>'Rider Rates'!$R$76</f>
        <v>46174</v>
      </c>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5">
      <c r="A57" s="272" t="s">
        <v>158</v>
      </c>
      <c r="B57" s="61"/>
      <c r="C57" s="61"/>
      <c r="D57" s="77">
        <f>C17+C18</f>
        <v>0</v>
      </c>
      <c r="E57" s="78" t="s">
        <v>41</v>
      </c>
      <c r="F57" s="79" t="s">
        <v>8</v>
      </c>
      <c r="G57" s="80">
        <f>'Rider Rates'!$B$79</f>
        <v>4.1209999999999997E-3</v>
      </c>
      <c r="H57" s="80"/>
      <c r="I57" s="80"/>
      <c r="J57" s="185">
        <f>SUM(G57:H57)</f>
        <v>4.1209999999999997E-3</v>
      </c>
      <c r="K57" s="81" t="s">
        <v>42</v>
      </c>
      <c r="L57" s="82">
        <f>ROUND(D57*G57,2)</f>
        <v>0</v>
      </c>
      <c r="M57" s="82"/>
      <c r="N57" s="82"/>
      <c r="O57" s="82">
        <f t="shared" si="2"/>
        <v>0</v>
      </c>
      <c r="P57" s="262">
        <f>'Rider Rates'!$C$79</f>
        <v>46203</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5">
      <c r="A58" s="271" t="s">
        <v>134</v>
      </c>
      <c r="B58" s="61"/>
      <c r="C58" s="61"/>
      <c r="D58" s="77">
        <f>C17+C18</f>
        <v>0</v>
      </c>
      <c r="E58" s="78" t="s">
        <v>41</v>
      </c>
      <c r="F58" s="79" t="s">
        <v>8</v>
      </c>
      <c r="G58" s="80">
        <f>'Rider Rates'!$B$82</f>
        <v>3.8972999999999998E-3</v>
      </c>
      <c r="H58" s="80"/>
      <c r="I58" s="93"/>
      <c r="J58" s="185">
        <f>SUM(G58:H58)</f>
        <v>3.8972999999999998E-3</v>
      </c>
      <c r="K58" s="81" t="s">
        <v>42</v>
      </c>
      <c r="L58" s="82">
        <f>ROUND(D58*G58,2)</f>
        <v>0</v>
      </c>
      <c r="M58" s="82"/>
      <c r="N58" s="82"/>
      <c r="O58" s="82">
        <f t="shared" si="2"/>
        <v>0</v>
      </c>
      <c r="P58" s="262">
        <f>'Rider Rates'!$E$82</f>
        <v>45444</v>
      </c>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5">
      <c r="A59" s="271"/>
      <c r="B59" s="61"/>
      <c r="C59" s="61"/>
      <c r="D59" s="77"/>
      <c r="E59" s="78"/>
      <c r="F59" s="79"/>
      <c r="G59" s="367"/>
      <c r="H59" s="367"/>
      <c r="I59" s="370"/>
      <c r="J59" s="368"/>
      <c r="K59" s="81"/>
      <c r="L59" s="369"/>
      <c r="M59" s="369"/>
      <c r="N59" s="369"/>
      <c r="O59" s="369"/>
      <c r="P59" s="262"/>
      <c r="Q59" s="79"/>
      <c r="R59" s="83"/>
      <c r="S59" s="81"/>
      <c r="T59" s="84"/>
      <c r="U59" s="61"/>
      <c r="V59" s="85"/>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ht="13" x14ac:dyDescent="0.3">
      <c r="A60" s="273" t="s">
        <v>70</v>
      </c>
      <c r="B60" s="112"/>
      <c r="C60" s="112"/>
      <c r="D60" s="137"/>
      <c r="E60" s="138"/>
      <c r="F60" s="139"/>
      <c r="G60" s="139"/>
      <c r="H60" s="139"/>
      <c r="I60" s="139"/>
      <c r="J60" s="139"/>
      <c r="K60" s="140"/>
      <c r="L60" s="128">
        <f>SUM(L29:L58)</f>
        <v>0</v>
      </c>
      <c r="M60" s="128">
        <f>SUM(M29:M58)</f>
        <v>0</v>
      </c>
      <c r="N60" s="128">
        <f>SUM(N29:N58)</f>
        <v>26.159999999999997</v>
      </c>
      <c r="O60" s="128">
        <f>SUM(O29:O58)</f>
        <v>26.159999999999997</v>
      </c>
      <c r="P60" s="274"/>
      <c r="Q60" s="79"/>
      <c r="R60" s="83"/>
      <c r="S60" s="81"/>
      <c r="T60" s="84"/>
      <c r="U60" s="61"/>
      <c r="V60" s="85"/>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5">
      <c r="A61" s="269"/>
      <c r="B61" s="61"/>
      <c r="C61" s="61"/>
      <c r="D61" s="77"/>
      <c r="E61" s="78"/>
      <c r="F61" s="79"/>
      <c r="G61" s="79"/>
      <c r="H61" s="79"/>
      <c r="I61" s="79"/>
      <c r="J61" s="83"/>
      <c r="K61" s="81"/>
      <c r="L61" s="79"/>
      <c r="M61" s="79"/>
      <c r="N61" s="79"/>
      <c r="O61" s="79"/>
      <c r="P61" s="275"/>
      <c r="Q61" s="79"/>
      <c r="R61" s="83"/>
      <c r="S61" s="81"/>
      <c r="T61" s="84"/>
      <c r="U61" s="61"/>
      <c r="V61" s="85"/>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ht="13" x14ac:dyDescent="0.3">
      <c r="A62" s="296" t="s">
        <v>89</v>
      </c>
      <c r="B62" s="129"/>
      <c r="C62" s="129"/>
      <c r="D62" s="129"/>
      <c r="E62" s="129"/>
      <c r="F62" s="129"/>
      <c r="G62" s="129"/>
      <c r="H62" s="129"/>
      <c r="I62" s="129"/>
      <c r="J62" s="129"/>
      <c r="K62" s="129"/>
      <c r="L62" s="142">
        <f>L24+L60</f>
        <v>0</v>
      </c>
      <c r="M62" s="142">
        <f>M24+M60</f>
        <v>0</v>
      </c>
      <c r="N62" s="142">
        <f>N24+N60</f>
        <v>47.16</v>
      </c>
      <c r="O62" s="143">
        <f>O24+O60</f>
        <v>47.16</v>
      </c>
      <c r="P62" s="276"/>
      <c r="Q62" s="79"/>
      <c r="R62" s="144"/>
      <c r="S62" s="81"/>
      <c r="T62" s="84"/>
      <c r="U62" s="61"/>
      <c r="V62" s="8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ht="13" x14ac:dyDescent="0.3">
      <c r="A63" s="269"/>
      <c r="B63" s="61"/>
      <c r="C63" s="61"/>
      <c r="D63" s="61"/>
      <c r="E63" s="61"/>
      <c r="F63" s="61"/>
      <c r="G63" s="61"/>
      <c r="H63" s="61"/>
      <c r="I63" s="61"/>
      <c r="J63" s="61"/>
      <c r="K63" s="61"/>
      <c r="L63" s="61"/>
      <c r="M63" s="61"/>
      <c r="N63" s="61"/>
      <c r="O63" s="61"/>
      <c r="P63" s="277"/>
      <c r="Q63" s="125"/>
      <c r="R63" s="125"/>
      <c r="S63" s="125"/>
      <c r="T63" s="145"/>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ht="13" x14ac:dyDescent="0.3">
      <c r="A64" s="269"/>
      <c r="B64" s="61"/>
      <c r="C64" s="61"/>
      <c r="D64" s="61"/>
      <c r="E64" s="61"/>
      <c r="F64" s="61"/>
      <c r="G64" s="61"/>
      <c r="H64" s="61"/>
      <c r="I64" s="61"/>
      <c r="J64" s="61"/>
      <c r="K64" s="61"/>
      <c r="L64" s="61"/>
      <c r="M64" s="61"/>
      <c r="N64" s="61"/>
      <c r="O64" s="61"/>
      <c r="P64" s="277"/>
      <c r="Q64" s="125"/>
      <c r="R64" s="125"/>
      <c r="S64" s="125"/>
      <c r="T64" s="145"/>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ht="13" x14ac:dyDescent="0.3">
      <c r="A65" s="278" t="s">
        <v>88</v>
      </c>
      <c r="B65" s="61"/>
      <c r="C65" s="61"/>
      <c r="D65" s="61"/>
      <c r="E65" s="61"/>
      <c r="F65" s="61"/>
      <c r="G65" s="61"/>
      <c r="H65" s="61"/>
      <c r="I65" s="61"/>
      <c r="J65" s="61"/>
      <c r="K65" s="61"/>
      <c r="L65" s="61"/>
      <c r="M65" s="61"/>
      <c r="N65" s="61"/>
      <c r="O65" s="84">
        <f>O22+O60</f>
        <v>47.16</v>
      </c>
      <c r="P65" s="277"/>
      <c r="Q65" s="125"/>
      <c r="R65" s="125"/>
      <c r="S65" s="125"/>
      <c r="T65" s="145"/>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ht="13" x14ac:dyDescent="0.3">
      <c r="A66" s="278" t="s">
        <v>15</v>
      </c>
      <c r="B66" s="125"/>
      <c r="C66" s="125"/>
      <c r="D66" s="125"/>
      <c r="E66" s="125"/>
      <c r="F66" s="125"/>
      <c r="G66" s="125"/>
      <c r="H66" s="125"/>
      <c r="I66" s="61"/>
      <c r="J66" s="61"/>
      <c r="K66" s="61"/>
      <c r="L66" s="61"/>
      <c r="M66" s="61"/>
      <c r="N66" s="61"/>
      <c r="O66" s="61"/>
      <c r="P66" s="277"/>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row>
    <row r="67" spans="1:236" ht="13" x14ac:dyDescent="0.3">
      <c r="A67" s="267" t="s">
        <v>110</v>
      </c>
      <c r="B67" s="61"/>
      <c r="C67" s="61"/>
      <c r="D67" s="61"/>
      <c r="E67" s="61"/>
      <c r="F67" s="61"/>
      <c r="G67" s="61"/>
      <c r="H67" s="61"/>
      <c r="I67" s="61"/>
      <c r="J67" s="61"/>
      <c r="K67" s="61"/>
      <c r="L67" s="61"/>
      <c r="M67" s="61"/>
      <c r="N67" s="61"/>
      <c r="O67" s="146">
        <f>IF($D$18&lt;0,O62,IF(O62&gt;O65,O62,O65))</f>
        <v>47.16</v>
      </c>
      <c r="P67" s="270"/>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row>
    <row r="68" spans="1:236" ht="15" customHeight="1" x14ac:dyDescent="0.3">
      <c r="A68" s="267"/>
      <c r="B68" s="61"/>
      <c r="C68" s="61"/>
      <c r="D68" s="61"/>
      <c r="E68" s="61"/>
      <c r="F68" s="61"/>
      <c r="G68" s="61"/>
      <c r="H68" s="61"/>
      <c r="I68" s="61"/>
      <c r="J68" s="61"/>
      <c r="K68" s="61"/>
      <c r="L68" s="61"/>
      <c r="M68" s="61"/>
      <c r="N68" s="61"/>
      <c r="O68" s="146"/>
      <c r="P68" s="270"/>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c r="HN68" s="61"/>
      <c r="HO68" s="61"/>
      <c r="HP68" s="61"/>
      <c r="HQ68" s="61"/>
      <c r="HR68" s="61"/>
      <c r="HS68" s="61"/>
      <c r="HT68" s="61"/>
      <c r="HU68" s="61"/>
      <c r="HV68" s="61"/>
      <c r="HW68" s="61"/>
      <c r="HX68" s="61"/>
      <c r="HY68" s="61"/>
      <c r="HZ68" s="61"/>
      <c r="IA68" s="61"/>
      <c r="IB68" s="61"/>
    </row>
    <row r="69" spans="1:236" ht="13" x14ac:dyDescent="0.3">
      <c r="A69" s="267"/>
      <c r="B69" s="125"/>
      <c r="C69" s="125"/>
      <c r="D69" s="125"/>
      <c r="E69" s="125"/>
      <c r="F69" s="125"/>
      <c r="G69" s="125"/>
      <c r="H69" s="125"/>
      <c r="I69" s="125" t="s">
        <v>114</v>
      </c>
      <c r="J69" s="125"/>
      <c r="K69" s="125"/>
      <c r="L69" s="147"/>
      <c r="M69" s="147"/>
      <c r="N69" s="147"/>
      <c r="O69" s="147">
        <f>ROUND(IF($C$16&lt;1,0,O62/($C$16*100)*10000),2)</f>
        <v>0</v>
      </c>
      <c r="P69" s="280" t="s">
        <v>83</v>
      </c>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HE69" s="61"/>
      <c r="HF69" s="61"/>
      <c r="HG69" s="61"/>
      <c r="HH69" s="61"/>
      <c r="HI69" s="61"/>
      <c r="HJ69" s="61"/>
      <c r="HK69" s="61"/>
      <c r="HL69" s="61"/>
      <c r="HM69" s="61"/>
      <c r="HN69" s="61"/>
    </row>
    <row r="70" spans="1:236" ht="13" x14ac:dyDescent="0.3">
      <c r="A70" s="304"/>
      <c r="B70" s="72"/>
      <c r="C70" s="72"/>
      <c r="D70" s="72"/>
      <c r="E70" s="72"/>
      <c r="F70" s="72"/>
      <c r="G70" s="72"/>
      <c r="H70" s="72"/>
      <c r="I70" s="283"/>
      <c r="J70" s="109"/>
      <c r="K70" s="109"/>
      <c r="L70" s="109"/>
      <c r="M70" s="109"/>
      <c r="N70" s="109"/>
      <c r="O70" s="284"/>
      <c r="P70" s="285"/>
      <c r="AE70" s="362"/>
      <c r="AF70" s="362"/>
    </row>
  </sheetData>
  <sheetProtection algorithmName="SHA-512" hashValue="Vnkw0SRp1xU4rcW/yYd7RypqKaD8X2zHXvo7jRri8o5OIAJ0g/zQ6IaiwAH5PqgNFA0y7ZsLm4Slz9Ne8BdalQ==" saltValue="PZ57eZV17IF/r5wciH16LA==" spinCount="100000" sheet="1" objects="1" scenarios="1"/>
  <mergeCells count="8">
    <mergeCell ref="G20:J20"/>
    <mergeCell ref="L20:O20"/>
    <mergeCell ref="A1:P1"/>
    <mergeCell ref="A2:P2"/>
    <mergeCell ref="A4:P4"/>
    <mergeCell ref="A7:P7"/>
    <mergeCell ref="A13:I13"/>
    <mergeCell ref="A5:P5"/>
  </mergeCells>
  <printOptions horizontalCentered="1"/>
  <pageMargins left="0" right="0" top="0.75" bottom="0.5" header="0.5" footer="0.5"/>
  <pageSetup scale="60" fitToHeight="2" orientation="landscape" r:id="rId1"/>
  <headerFooter alignWithMargins="0"/>
  <rowBreaks count="1" manualBreakCount="1">
    <brk id="8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5777" r:id="rId4" name="Button 1">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75778" r:id="rId5" name="Button 2">
              <controlPr defaultSize="0" print="0" autoFill="0" autoPict="0" macro="[0]!Info">
                <anchor moveWithCells="1">
                  <from>
                    <xdr:col>15</xdr:col>
                    <xdr:colOff>190500</xdr:colOff>
                    <xdr:row>76</xdr:row>
                    <xdr:rowOff>50800</xdr:rowOff>
                  </from>
                  <to>
                    <xdr:col>15</xdr:col>
                    <xdr:colOff>546100</xdr:colOff>
                    <xdr:row>77</xdr:row>
                    <xdr:rowOff>107950</xdr:rowOff>
                  </to>
                </anchor>
              </controlPr>
            </control>
          </mc:Choice>
        </mc:AlternateContent>
        <mc:AlternateContent xmlns:mc="http://schemas.openxmlformats.org/markup-compatibility/2006">
          <mc:Choice Requires="x14">
            <control shapeId="75779" r:id="rId6" name="Button 3">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75780" r:id="rId7" name="Button 4">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75781" r:id="rId8" name="Button 5">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75782" r:id="rId9" name="Button 6">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75783" r:id="rId10" name="Button 7">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75784" r:id="rId11" name="Button 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5785" r:id="rId12" name="Button 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5786" r:id="rId13" name="Button 1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5787" r:id="rId14" name="Button 1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5788" r:id="rId15" name="Button 12">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5789" r:id="rId16" name="Button 13">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5790" r:id="rId17" name="Button 14">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5791" r:id="rId18" name="Button 15">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5792" r:id="rId19" name="Button 16">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5793" r:id="rId20" name="Button 17">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5794" r:id="rId21" name="Button 18">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5795" r:id="rId22" name="Button 19">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5796" r:id="rId23" name="Button 20">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5797" r:id="rId24" name="Button 21">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5798" r:id="rId25" name="Button 22">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5799" r:id="rId26" name="Button 23">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5800" r:id="rId27" name="Button 24">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5801" r:id="rId28" name="Button 25">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5802" r:id="rId29" name="Button 26">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5803" r:id="rId30" name="Button 27">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5804" r:id="rId31" name="Button 28">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5805" r:id="rId32" name="Button 29">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5806" r:id="rId33" name="Button 30">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5807" r:id="rId34" name="Button 31">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5808" r:id="rId35" name="Button 32">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5809" r:id="rId36" name="Button 33">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5810" r:id="rId37" name="Button 34">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5811" r:id="rId38" name="Button 35">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5812" r:id="rId39" name="Button 36">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5813" r:id="rId40" name="Button 37">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5814" r:id="rId41" name="Button 38">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5815" r:id="rId42" name="Button 39">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5816" r:id="rId43" name="Button 40">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5817" r:id="rId44" name="Button 41">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5818" r:id="rId45" name="Button 42">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5819" r:id="rId46" name="Button 43">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5820" r:id="rId47" name="Button 44">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5821" r:id="rId48" name="Button 45">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5822" r:id="rId49" name="Button 46">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5823" r:id="rId50" name="Button 47">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5824" r:id="rId51" name="Button 48">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5825" r:id="rId52" name="Button 49">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5826" r:id="rId53" name="Button 50">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5827" r:id="rId54" name="Button 51">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5828" r:id="rId55" name="Button 52">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5829" r:id="rId56" name="Button 53">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5830" r:id="rId57" name="Button 54">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5831" r:id="rId58" name="Button 55">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5832" r:id="rId59" name="Button 56">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5833" r:id="rId60" name="Button 57">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5834" r:id="rId61" name="Button 58">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5835" r:id="rId62" name="Button 59">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5836" r:id="rId63" name="Button 60">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5837" r:id="rId64" name="Button 61">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5838" r:id="rId65" name="Button 62">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5839" r:id="rId66" name="Button 63">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5840" r:id="rId67" name="Button 64">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75841" r:id="rId68" name="Button 6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5842" r:id="rId69" name="Button 6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5843" r:id="rId70" name="Button 6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5844" r:id="rId71" name="Button 6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5845" r:id="rId72" name="Button 6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5846" r:id="rId73" name="Button 7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5847" r:id="rId74" name="Button 71">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5848" r:id="rId75" name="Button 72">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5849" r:id="rId76" name="Button 73">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5850" r:id="rId77" name="Button 74">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5851" r:id="rId78" name="Button 75">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5852" r:id="rId79" name="Button 76">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5853" r:id="rId80" name="Button 77">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5854" r:id="rId81" name="Button 78">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5855" r:id="rId82" name="Button 79">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5856" r:id="rId83" name="Button 80">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5857" r:id="rId84" name="Button 8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5858" r:id="rId85" name="Button 8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5859" r:id="rId86" name="Button 83">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5860" r:id="rId87" name="Button 84">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5861" r:id="rId88" name="Button 8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5862" r:id="rId89" name="Button 8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5863" r:id="rId90" name="Button 87">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5864" r:id="rId91" name="Button 88">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5865" r:id="rId92" name="Button 89">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5866" r:id="rId93" name="Button 90">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5867" r:id="rId94" name="Button 91">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5868" r:id="rId95" name="Button 92">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5869" r:id="rId96" name="Button 9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5870" r:id="rId97" name="Button 9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5871" r:id="rId98" name="Button 95">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5872" r:id="rId99" name="Button 96">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5873" r:id="rId100" name="Button 9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5874" r:id="rId101" name="Button 9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5875" r:id="rId102" name="Button 99">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5876" r:id="rId103" name="Button 100">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5877" r:id="rId104" name="Button 10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5878" r:id="rId105" name="Button 10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5879" r:id="rId106" name="Button 103">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5880" r:id="rId107" name="Button 104">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5881" r:id="rId108" name="Button 105">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5882" r:id="rId109" name="Button 106">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5883" r:id="rId110" name="Button 107">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5884" r:id="rId111" name="Button 108">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5885" r:id="rId112" name="Button 10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5886" r:id="rId113" name="Button 11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5887" r:id="rId114" name="Button 111">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5888" r:id="rId115" name="Button 112">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5889" r:id="rId116" name="Button 11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5890" r:id="rId117" name="Button 11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5891" r:id="rId118" name="Button 115">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5892" r:id="rId119" name="Button 116">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5893" r:id="rId120" name="Button 117">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5894" r:id="rId121" name="Button 118">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5895" r:id="rId122" name="Button 119">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5896" r:id="rId123" name="Button 120">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5897" r:id="rId124" name="Button 121">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75898" r:id="rId125" name="Button 12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5899" r:id="rId126" name="Button 12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5900" r:id="rId127" name="Button 12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5901" r:id="rId128" name="Button 12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5902" r:id="rId129" name="Button 126">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5903" r:id="rId130" name="Button 12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5904" r:id="rId131" name="Button 128">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5905" r:id="rId132" name="Button 12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5906" r:id="rId133" name="Button 130">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75907" r:id="rId134" name="Button 131">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75908" r:id="rId135" name="Button 132">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75909" r:id="rId136" name="Button 133">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75910" r:id="rId137" name="Button 134">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75911" r:id="rId138" name="Button 135">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75912" r:id="rId139" name="Button 136">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75913" r:id="rId140" name="Button 137">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75914" r:id="rId141" name="Button 138">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5915" r:id="rId142" name="Button 13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5916" r:id="rId143" name="Button 140">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5917" r:id="rId144" name="Button 14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5918" r:id="rId145" name="Button 142">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5919" r:id="rId146" name="Button 14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5920" r:id="rId147" name="Button 144">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5921" r:id="rId148" name="Button 14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5922" r:id="rId149" name="Button 146">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75923" r:id="rId150" name="Button 147">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75924" r:id="rId151" name="Button 148">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75925" r:id="rId152" name="Button 149">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75926" r:id="rId153" name="Button 150">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5927" r:id="rId154" name="Button 15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5928" r:id="rId155" name="Button 152">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5929" r:id="rId156" name="Button 15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5930" r:id="rId157" name="Button 154">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5931" r:id="rId158" name="Button 15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5932" r:id="rId159" name="Button 156">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5933" r:id="rId160" name="Button 15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5934" r:id="rId161" name="Button 158">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5935" r:id="rId162" name="Button 15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5936" r:id="rId163" name="Button 160">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5937" r:id="rId164" name="Button 16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5938" r:id="rId165" name="Button 162">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75939" r:id="rId166" name="Button 163">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75940" r:id="rId167" name="Button 164">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75941" r:id="rId168" name="Button 165">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75942" r:id="rId169" name="Button 166">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5943" r:id="rId170" name="Button 16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5944" r:id="rId171" name="Button 168">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5945" r:id="rId172" name="Button 16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5946" r:id="rId173" name="Button 170">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5947" r:id="rId174" name="Button 17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5948" r:id="rId175" name="Button 172">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5949" r:id="rId176" name="Button 17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5950" r:id="rId177" name="Button 174">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75951" r:id="rId178" name="Button 175">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75952" r:id="rId179" name="Button 176">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75953" r:id="rId180" name="Button 177">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75954" r:id="rId181" name="Button 178">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75955" r:id="rId182" name="Button 179">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75956" r:id="rId183" name="Button 180">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75957" r:id="rId184" name="Button 181">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75958" r:id="rId185" name="Button 182">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75959" r:id="rId186" name="Button 18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5960" r:id="rId187" name="Button 18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5961" r:id="rId188" name="Button 18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dimension ref="A1:HM72"/>
  <sheetViews>
    <sheetView showGridLines="0" zoomScale="80" zoomScaleNormal="80" workbookViewId="0">
      <selection sqref="A1:P1"/>
    </sheetView>
  </sheetViews>
  <sheetFormatPr defaultRowHeight="12.5" x14ac:dyDescent="0.25"/>
  <cols>
    <col min="1" max="1" width="37.54296875" customWidth="1"/>
    <col min="2" max="2" width="2.1796875" customWidth="1"/>
    <col min="3" max="3" width="24.81640625" customWidth="1"/>
    <col min="4" max="4" width="16.26953125" bestFit="1" customWidth="1"/>
    <col min="5" max="5" width="9.81640625" customWidth="1"/>
    <col min="6" max="6" width="5.54296875" customWidth="1"/>
    <col min="7" max="8" width="13.26953125" customWidth="1"/>
    <col min="9" max="9" width="14.54296875" customWidth="1"/>
    <col min="10" max="10" width="13.26953125" customWidth="1"/>
    <col min="11" max="11" width="7" customWidth="1"/>
    <col min="12" max="12" width="15" customWidth="1"/>
    <col min="13" max="13" width="16" customWidth="1"/>
    <col min="14" max="14" width="15.1796875" bestFit="1" customWidth="1"/>
    <col min="15" max="15" width="17.26953125" bestFit="1" customWidth="1"/>
    <col min="16" max="16" width="12.81640625" bestFit="1" customWidth="1"/>
    <col min="18" max="18" width="13" hidden="1" customWidth="1"/>
    <col min="19" max="26" width="10.26953125" hidden="1" customWidth="1"/>
    <col min="27" max="27" width="10.54296875" hidden="1" customWidth="1"/>
    <col min="28" max="30" width="10.26953125" hidden="1" customWidth="1"/>
  </cols>
  <sheetData>
    <row r="1" spans="1:35" s="213" customFormat="1" ht="20" x14ac:dyDescent="0.4">
      <c r="A1" s="499" t="s">
        <v>346</v>
      </c>
      <c r="B1" s="500"/>
      <c r="C1" s="500"/>
      <c r="D1" s="500"/>
      <c r="E1" s="500"/>
      <c r="F1" s="500"/>
      <c r="G1" s="500"/>
      <c r="H1" s="500"/>
      <c r="I1" s="500"/>
      <c r="J1" s="500"/>
      <c r="K1" s="500"/>
      <c r="L1" s="500"/>
      <c r="M1" s="500"/>
      <c r="N1" s="500"/>
      <c r="O1" s="500"/>
      <c r="P1" s="501"/>
    </row>
    <row r="2" spans="1:35" ht="18" x14ac:dyDescent="0.4">
      <c r="A2" s="524" t="s">
        <v>279</v>
      </c>
      <c r="B2" s="525"/>
      <c r="C2" s="525"/>
      <c r="D2" s="525"/>
      <c r="E2" s="525"/>
      <c r="F2" s="525"/>
      <c r="G2" s="525"/>
      <c r="H2" s="525"/>
      <c r="I2" s="525"/>
      <c r="J2" s="525"/>
      <c r="K2" s="525"/>
      <c r="L2" s="525"/>
      <c r="M2" s="525"/>
      <c r="N2" s="525"/>
      <c r="O2" s="525"/>
      <c r="P2" s="525"/>
      <c r="Q2" s="249"/>
    </row>
    <row r="3" spans="1:35" ht="8.25" customHeight="1" x14ac:dyDescent="0.4">
      <c r="A3" s="431"/>
      <c r="B3" s="430"/>
      <c r="C3" s="430"/>
      <c r="D3" s="430"/>
      <c r="E3" s="430"/>
      <c r="F3" s="430"/>
      <c r="G3" s="430"/>
      <c r="H3" s="430"/>
      <c r="I3" s="430"/>
      <c r="J3" s="430"/>
      <c r="K3" s="430"/>
      <c r="L3" s="430"/>
      <c r="M3" s="430"/>
      <c r="N3" s="430"/>
      <c r="O3" s="430"/>
      <c r="P3" s="430"/>
      <c r="Q3" s="249"/>
    </row>
    <row r="4" spans="1:35" ht="15.5" x14ac:dyDescent="0.35">
      <c r="A4" s="502" t="str">
        <f>'Customer Info'!B11</f>
        <v>Breakdown of Charges Based on Entered Information</v>
      </c>
      <c r="B4" s="503"/>
      <c r="C4" s="503"/>
      <c r="D4" s="503"/>
      <c r="E4" s="503"/>
      <c r="F4" s="503"/>
      <c r="G4" s="503"/>
      <c r="H4" s="503"/>
      <c r="I4" s="503"/>
      <c r="J4" s="503"/>
      <c r="K4" s="503"/>
      <c r="L4" s="503"/>
      <c r="M4" s="503"/>
      <c r="N4" s="503"/>
      <c r="O4" s="503"/>
      <c r="P4" s="503"/>
      <c r="Q4" s="249"/>
    </row>
    <row r="5" spans="1:35" ht="15.65" customHeight="1" x14ac:dyDescent="0.25">
      <c r="A5" s="511" t="s">
        <v>271</v>
      </c>
      <c r="B5" s="512"/>
      <c r="C5" s="512"/>
      <c r="D5" s="512"/>
      <c r="E5" s="512"/>
      <c r="F5" s="512"/>
      <c r="G5" s="512"/>
      <c r="H5" s="512"/>
      <c r="I5" s="512"/>
      <c r="J5" s="512"/>
      <c r="K5" s="512"/>
      <c r="L5" s="512"/>
      <c r="M5" s="512"/>
      <c r="N5" s="512"/>
      <c r="O5" s="512"/>
      <c r="P5" s="512"/>
      <c r="Q5" s="513"/>
    </row>
    <row r="6" spans="1:35" x14ac:dyDescent="0.25">
      <c r="A6" s="253">
        <f ca="1">TODAY()</f>
        <v>46226</v>
      </c>
      <c r="B6" s="363"/>
      <c r="C6" s="363"/>
      <c r="D6" s="363"/>
      <c r="E6" s="363"/>
      <c r="F6" s="363"/>
      <c r="G6" s="363"/>
      <c r="H6" s="363"/>
      <c r="I6" s="363"/>
      <c r="J6" s="363"/>
      <c r="K6" s="363"/>
      <c r="L6" s="363"/>
      <c r="M6" s="363"/>
      <c r="N6" s="363"/>
      <c r="O6" s="363"/>
      <c r="P6" s="363"/>
      <c r="Q6" s="364"/>
    </row>
    <row r="7" spans="1:35" x14ac:dyDescent="0.25">
      <c r="A7" s="497" t="s">
        <v>15</v>
      </c>
      <c r="B7" s="498"/>
      <c r="C7" s="498"/>
      <c r="D7" s="498"/>
      <c r="E7" s="498"/>
      <c r="F7" s="498"/>
      <c r="G7" s="498"/>
      <c r="H7" s="498"/>
      <c r="I7" s="498"/>
      <c r="J7" s="498"/>
      <c r="K7" s="498"/>
      <c r="Q7" s="249"/>
    </row>
    <row r="8" spans="1:35" x14ac:dyDescent="0.25">
      <c r="A8" s="254"/>
      <c r="Q8" s="249"/>
    </row>
    <row r="9" spans="1:35" ht="15.5" x14ac:dyDescent="0.35">
      <c r="A9" s="255" t="s">
        <v>2</v>
      </c>
      <c r="B9" s="22"/>
      <c r="C9" s="23">
        <f>'Customer Info'!B6</f>
        <v>0</v>
      </c>
      <c r="I9" s="24"/>
      <c r="Q9" s="249"/>
      <c r="AI9" s="363"/>
    </row>
    <row r="10" spans="1:35" ht="15.5" x14ac:dyDescent="0.35">
      <c r="A10" s="256" t="s">
        <v>26</v>
      </c>
      <c r="B10" s="22"/>
      <c r="C10" s="23">
        <f>'Customer Info'!B7</f>
        <v>0</v>
      </c>
      <c r="Q10" s="249"/>
    </row>
    <row r="11" spans="1:35" ht="13" x14ac:dyDescent="0.3">
      <c r="A11" s="255" t="s">
        <v>3</v>
      </c>
      <c r="B11" s="156">
        <f>'Customer Info'!B8</f>
        <v>8</v>
      </c>
      <c r="C11" s="358" t="str">
        <f>LOOKUP(B11,R11:AD11,R13:AD13)</f>
        <v>August</v>
      </c>
      <c r="D11" s="101">
        <f>'Customer Info'!C8</f>
        <v>2026</v>
      </c>
      <c r="Q11" s="249"/>
      <c r="S11">
        <v>1</v>
      </c>
      <c r="T11">
        <v>2</v>
      </c>
      <c r="U11">
        <v>3</v>
      </c>
      <c r="V11">
        <v>4</v>
      </c>
      <c r="W11">
        <v>5</v>
      </c>
      <c r="X11">
        <v>6</v>
      </c>
      <c r="Y11">
        <v>7</v>
      </c>
      <c r="Z11">
        <v>8</v>
      </c>
      <c r="AA11">
        <v>9</v>
      </c>
      <c r="AB11">
        <v>10</v>
      </c>
      <c r="AC11">
        <v>11</v>
      </c>
      <c r="AD11">
        <v>12</v>
      </c>
    </row>
    <row r="12" spans="1:35" ht="13" x14ac:dyDescent="0.3">
      <c r="A12" s="255" t="s">
        <v>250</v>
      </c>
      <c r="B12" s="156"/>
      <c r="C12" s="357" t="s">
        <v>259</v>
      </c>
      <c r="D12" s="101"/>
      <c r="Q12" s="249"/>
    </row>
    <row r="13" spans="1:35" ht="13" x14ac:dyDescent="0.3">
      <c r="A13" s="527"/>
      <c r="B13" s="528"/>
      <c r="C13" s="528"/>
      <c r="D13" s="528"/>
      <c r="E13" s="528"/>
      <c r="F13" s="528"/>
      <c r="G13" s="528"/>
      <c r="H13" s="528"/>
      <c r="I13" s="528"/>
      <c r="J13" s="72"/>
      <c r="K13" s="72"/>
      <c r="L13" s="72"/>
      <c r="M13" s="72"/>
      <c r="N13" s="72"/>
      <c r="O13" s="72"/>
      <c r="P13" s="72"/>
      <c r="Q13" s="24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5" ht="13" x14ac:dyDescent="0.3">
      <c r="A14" s="258" t="s">
        <v>27</v>
      </c>
      <c r="Q14" s="249"/>
      <c r="R14" s="3" t="s">
        <v>154</v>
      </c>
      <c r="S14">
        <f>'Rider Rates'!$C$71</f>
        <v>7.5079999999999994E-2</v>
      </c>
      <c r="T14">
        <f>'Rider Rates'!$C$71</f>
        <v>7.5079999999999994E-2</v>
      </c>
      <c r="U14">
        <f>'Rider Rates'!$C$71</f>
        <v>7.5079999999999994E-2</v>
      </c>
      <c r="V14">
        <f>'Rider Rates'!$C$71</f>
        <v>7.5079999999999994E-2</v>
      </c>
      <c r="W14">
        <f>'Rider Rates'!$C$71</f>
        <v>7.5079999999999994E-2</v>
      </c>
      <c r="X14">
        <f>'Rider Rates'!$C$70</f>
        <v>7.5079999999999994E-2</v>
      </c>
      <c r="Y14">
        <f>'Rider Rates'!$C$70</f>
        <v>7.5079999999999994E-2</v>
      </c>
      <c r="Z14">
        <f>'Rider Rates'!$C$70</f>
        <v>7.5079999999999994E-2</v>
      </c>
      <c r="AA14">
        <f>'Rider Rates'!$C$70</f>
        <v>7.5079999999999994E-2</v>
      </c>
      <c r="AB14">
        <f>'Rider Rates'!$C$71</f>
        <v>7.5079999999999994E-2</v>
      </c>
      <c r="AC14">
        <f>'Rider Rates'!$C$71</f>
        <v>7.5079999999999994E-2</v>
      </c>
      <c r="AD14">
        <f>'Rider Rates'!$C$71</f>
        <v>7.5079999999999994E-2</v>
      </c>
    </row>
    <row r="15" spans="1:35" x14ac:dyDescent="0.25">
      <c r="A15" s="254"/>
      <c r="Q15" s="249"/>
      <c r="R15" s="61"/>
      <c r="S15" s="172"/>
      <c r="T15" s="172"/>
      <c r="U15" s="172"/>
      <c r="V15" s="172"/>
      <c r="W15" s="172"/>
      <c r="X15" s="171"/>
      <c r="Y15" s="171"/>
      <c r="Z15" s="171"/>
      <c r="AA15" s="171"/>
      <c r="AB15" s="172"/>
      <c r="AC15" s="172"/>
      <c r="AD15" s="172"/>
    </row>
    <row r="16" spans="1:35" x14ac:dyDescent="0.25">
      <c r="A16" s="259" t="s">
        <v>43</v>
      </c>
      <c r="B16" s="27"/>
      <c r="C16" s="29">
        <f>IF('Customer Info'!B21+'Customer Info'!B22-'Customer Info'!B23&lt;0,0,'Customer Info'!B21+'Customer Info'!B22-'Customer Info'!B23)</f>
        <v>0</v>
      </c>
      <c r="D16" s="27" t="s">
        <v>41</v>
      </c>
      <c r="E16" s="27"/>
      <c r="F16" s="28"/>
      <c r="G16" s="27"/>
      <c r="H16" s="27"/>
      <c r="I16" s="27"/>
      <c r="Q16" s="249"/>
      <c r="R16" s="61"/>
      <c r="S16" s="149"/>
      <c r="T16" s="149"/>
      <c r="U16" s="149"/>
      <c r="V16" s="149"/>
      <c r="W16" s="149"/>
      <c r="X16" s="158"/>
      <c r="Y16" s="158"/>
      <c r="Z16" s="158"/>
      <c r="AA16" s="158"/>
      <c r="AB16" s="149"/>
      <c r="AC16" s="149"/>
      <c r="AD16" s="149"/>
    </row>
    <row r="17" spans="1:221" x14ac:dyDescent="0.25">
      <c r="A17" s="259" t="s">
        <v>167</v>
      </c>
      <c r="B17" s="27"/>
      <c r="C17" s="29">
        <f>'Customer Info'!$B$21</f>
        <v>0</v>
      </c>
      <c r="D17" s="27" t="s">
        <v>41</v>
      </c>
      <c r="E17" s="27"/>
      <c r="F17" s="28"/>
      <c r="G17" s="27"/>
      <c r="H17" s="27"/>
      <c r="I17" s="27"/>
      <c r="Q17" s="249"/>
      <c r="R17" s="61"/>
      <c r="S17" s="149"/>
      <c r="T17" s="149"/>
      <c r="U17" s="149"/>
      <c r="V17" s="149"/>
      <c r="W17" s="149"/>
      <c r="X17" s="158"/>
      <c r="Y17" s="158"/>
      <c r="Z17" s="158"/>
      <c r="AA17" s="158"/>
      <c r="AB17" s="149"/>
      <c r="AC17" s="149"/>
      <c r="AD17" s="149"/>
    </row>
    <row r="18" spans="1:221" x14ac:dyDescent="0.25">
      <c r="A18" s="259" t="s">
        <v>168</v>
      </c>
      <c r="B18" s="27"/>
      <c r="C18" s="29">
        <f>'Customer Info'!$B$22</f>
        <v>0</v>
      </c>
      <c r="D18" s="313" t="s">
        <v>41</v>
      </c>
      <c r="E18" s="27"/>
      <c r="F18" s="28"/>
      <c r="G18" s="27"/>
      <c r="H18" s="27"/>
      <c r="I18" s="27"/>
      <c r="Q18" s="249"/>
      <c r="R18" s="61"/>
      <c r="S18" s="149"/>
      <c r="T18" s="149"/>
      <c r="U18" s="149"/>
      <c r="V18" s="149"/>
      <c r="W18" s="149"/>
      <c r="X18" s="158"/>
      <c r="Y18" s="158"/>
      <c r="Z18" s="158"/>
      <c r="AA18" s="158"/>
      <c r="AB18" s="149"/>
      <c r="AC18" s="149"/>
      <c r="AD18" s="149"/>
    </row>
    <row r="19" spans="1:221" ht="13" x14ac:dyDescent="0.3">
      <c r="A19" s="259"/>
      <c r="B19" s="27"/>
      <c r="C19" s="28"/>
      <c r="D19" s="28"/>
      <c r="E19" s="28"/>
      <c r="F19" s="28"/>
      <c r="G19" s="21"/>
      <c r="H19" s="27"/>
      <c r="I19" s="27"/>
      <c r="Q19" s="249"/>
      <c r="R19" s="61"/>
      <c r="S19" s="149"/>
      <c r="T19" s="149"/>
      <c r="U19" s="149"/>
      <c r="V19" s="149"/>
      <c r="W19" s="149"/>
      <c r="X19" s="149"/>
      <c r="Y19" s="149"/>
      <c r="Z19" s="149"/>
      <c r="AA19" s="149"/>
      <c r="AB19" s="149"/>
      <c r="AC19" s="149"/>
      <c r="AD19" s="149"/>
    </row>
    <row r="20" spans="1:221" ht="13" x14ac:dyDescent="0.3">
      <c r="A20" s="260" t="s">
        <v>73</v>
      </c>
      <c r="B20" s="20"/>
      <c r="C20" s="20"/>
      <c r="D20" s="20"/>
      <c r="E20" s="20"/>
      <c r="F20" s="20"/>
      <c r="G20" s="552" t="s">
        <v>67</v>
      </c>
      <c r="H20" s="553"/>
      <c r="I20" s="553"/>
      <c r="J20" s="554"/>
      <c r="K20" s="20"/>
      <c r="L20" s="523" t="s">
        <v>68</v>
      </c>
      <c r="M20" s="523"/>
      <c r="N20" s="523"/>
      <c r="O20" s="523"/>
      <c r="Q20" s="249"/>
    </row>
    <row r="21" spans="1:221" ht="13" x14ac:dyDescent="0.3">
      <c r="A21" s="254"/>
      <c r="G21" s="247" t="s">
        <v>64</v>
      </c>
      <c r="H21" s="247" t="s">
        <v>65</v>
      </c>
      <c r="I21" s="247" t="s">
        <v>66</v>
      </c>
      <c r="J21" s="100" t="s">
        <v>34</v>
      </c>
      <c r="L21" s="100" t="s">
        <v>64</v>
      </c>
      <c r="M21" s="100" t="s">
        <v>65</v>
      </c>
      <c r="N21" s="100" t="s">
        <v>66</v>
      </c>
      <c r="O21" s="100" t="s">
        <v>34</v>
      </c>
      <c r="P21" s="37" t="s">
        <v>56</v>
      </c>
      <c r="Q21" s="249"/>
    </row>
    <row r="22" spans="1:221" x14ac:dyDescent="0.25">
      <c r="A22" s="254" t="s">
        <v>32</v>
      </c>
      <c r="G22" s="63"/>
      <c r="H22" s="63"/>
      <c r="I22" s="94">
        <f>'Rider Rates'!$B$15</f>
        <v>21</v>
      </c>
      <c r="J22" s="94">
        <f>SUM(G22:I22)</f>
        <v>21</v>
      </c>
      <c r="L22" s="94"/>
      <c r="M22" s="94"/>
      <c r="N22" s="94">
        <f>I22</f>
        <v>21</v>
      </c>
      <c r="O22" s="82">
        <f>+SUM(L22:N22)</f>
        <v>21</v>
      </c>
      <c r="P22" s="192">
        <f>'Rider Rates'!$K$15</f>
        <v>46122</v>
      </c>
      <c r="Q22" s="249"/>
    </row>
    <row r="23" spans="1:221" x14ac:dyDescent="0.25">
      <c r="A23" s="254" t="s">
        <v>201</v>
      </c>
      <c r="D23" s="1">
        <f>C16</f>
        <v>0</v>
      </c>
      <c r="E23" s="30" t="s">
        <v>41</v>
      </c>
      <c r="F23" s="4" t="s">
        <v>8</v>
      </c>
      <c r="G23" s="95"/>
      <c r="H23" s="96"/>
      <c r="I23" s="96">
        <f>'Rider Rates'!$C$15</f>
        <v>2.7151999999999999E-2</v>
      </c>
      <c r="J23" s="96">
        <f>SUM(G23:I23)</f>
        <v>2.7151999999999999E-2</v>
      </c>
      <c r="K23" s="31" t="s">
        <v>42</v>
      </c>
      <c r="L23" s="98"/>
      <c r="M23" s="98"/>
      <c r="N23" s="98">
        <f>ROUND($D23*I23,2)</f>
        <v>0</v>
      </c>
      <c r="O23" s="82">
        <f>+SUM(L23:N23)</f>
        <v>0</v>
      </c>
      <c r="P23" s="192">
        <f>'Rider Rates'!$K$15</f>
        <v>46122</v>
      </c>
      <c r="Q23" s="249"/>
    </row>
    <row r="24" spans="1:221" ht="13" x14ac:dyDescent="0.3">
      <c r="A24" s="264" t="s">
        <v>72</v>
      </c>
      <c r="B24" s="32"/>
      <c r="C24" s="32"/>
      <c r="D24" s="33"/>
      <c r="E24" s="33"/>
      <c r="F24" s="32"/>
      <c r="G24" s="32"/>
      <c r="I24" s="210"/>
      <c r="K24" s="34"/>
      <c r="L24" s="73"/>
      <c r="M24" s="43"/>
      <c r="N24" s="73">
        <f>SUM(N22:N23)</f>
        <v>21</v>
      </c>
      <c r="O24" s="73">
        <f>SUM(O22:O23)</f>
        <v>21</v>
      </c>
      <c r="Q24" s="249"/>
    </row>
    <row r="25" spans="1:221" ht="13" x14ac:dyDescent="0.3">
      <c r="A25" s="265"/>
      <c r="B25" s="129"/>
      <c r="C25" s="129"/>
      <c r="D25" s="130"/>
      <c r="E25" s="130"/>
      <c r="F25" s="129"/>
      <c r="G25" s="130"/>
      <c r="H25" s="130"/>
      <c r="I25" s="130"/>
      <c r="J25" s="130"/>
      <c r="K25" s="131"/>
      <c r="L25" s="130"/>
      <c r="M25" s="130"/>
      <c r="N25" s="130"/>
      <c r="O25" s="130"/>
      <c r="P25" s="130"/>
      <c r="Q25" s="249"/>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row>
    <row r="26" spans="1:221" ht="13" x14ac:dyDescent="0.3">
      <c r="A26" s="267" t="s">
        <v>69</v>
      </c>
      <c r="B26" s="125"/>
      <c r="C26" s="125"/>
      <c r="D26" s="126"/>
      <c r="E26" s="126"/>
      <c r="F26" s="125"/>
      <c r="G26" s="126"/>
      <c r="H26" s="126"/>
      <c r="I26" s="126"/>
      <c r="J26" s="126"/>
      <c r="K26" s="126"/>
      <c r="L26" s="126"/>
      <c r="M26" s="126"/>
      <c r="N26" s="126"/>
      <c r="O26" s="126"/>
      <c r="P26" s="61"/>
      <c r="Q26" s="249"/>
      <c r="R26" s="132"/>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5">
      <c r="A27" s="269"/>
      <c r="B27" s="61"/>
      <c r="C27" s="61"/>
      <c r="D27" s="61"/>
      <c r="E27" s="61"/>
      <c r="F27" s="61"/>
      <c r="G27" s="61"/>
      <c r="H27" s="61"/>
      <c r="I27" s="61"/>
      <c r="J27" s="61"/>
      <c r="K27" s="61"/>
      <c r="L27" s="61"/>
      <c r="M27" s="61"/>
      <c r="N27" s="61"/>
      <c r="O27" s="61"/>
      <c r="P27" s="79"/>
      <c r="Q27" s="305"/>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5">
      <c r="A28" s="271" t="s">
        <v>372</v>
      </c>
      <c r="B28" s="133"/>
      <c r="C28" s="133"/>
      <c r="D28" s="77">
        <f>IF($C$16&lt;0,0,IF($C$16&gt;833000,833000,$C$16))</f>
        <v>0</v>
      </c>
      <c r="E28" s="78" t="s">
        <v>41</v>
      </c>
      <c r="F28" s="79" t="s">
        <v>8</v>
      </c>
      <c r="G28" s="80"/>
      <c r="H28" s="80"/>
      <c r="I28" s="80">
        <f>'Rider Rates'!$G$35</f>
        <v>5.5215000000000004E-3</v>
      </c>
      <c r="J28" s="80">
        <f>SUM(G28:I28)</f>
        <v>5.5215000000000004E-3</v>
      </c>
      <c r="K28" s="81" t="s">
        <v>42</v>
      </c>
      <c r="L28" s="82"/>
      <c r="M28" s="82"/>
      <c r="N28" s="82">
        <f t="shared" ref="N28:N33" si="0">ROUND(D28*I28,2)</f>
        <v>0</v>
      </c>
      <c r="O28" s="82">
        <f t="shared" ref="O28:O43" si="1">SUM(L28:N28)</f>
        <v>0</v>
      </c>
      <c r="P28" s="192">
        <f>'Rider Rates'!$O$35</f>
        <v>46022</v>
      </c>
      <c r="Q28" s="305"/>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5">
      <c r="A29" s="271" t="s">
        <v>373</v>
      </c>
      <c r="B29" s="61"/>
      <c r="C29" s="61"/>
      <c r="D29" s="1">
        <f>IF($C$16&gt;833000,$C$16-833000,0)</f>
        <v>0</v>
      </c>
      <c r="E29" s="78" t="s">
        <v>41</v>
      </c>
      <c r="F29" s="79" t="s">
        <v>8</v>
      </c>
      <c r="G29" s="80"/>
      <c r="H29" s="80"/>
      <c r="I29" s="80">
        <f>'Rider Rates'!$G$36</f>
        <v>1.7560000000000001E-4</v>
      </c>
      <c r="J29" s="80">
        <f t="shared" ref="J29:J32" si="2">SUM(G29:I29)</f>
        <v>1.7560000000000001E-4</v>
      </c>
      <c r="K29" s="81" t="s">
        <v>42</v>
      </c>
      <c r="L29" s="82"/>
      <c r="M29" s="82"/>
      <c r="N29" s="82">
        <f t="shared" si="0"/>
        <v>0</v>
      </c>
      <c r="O29" s="82">
        <f t="shared" si="1"/>
        <v>0</v>
      </c>
      <c r="P29" s="192">
        <f>'Rider Rates'!$O$36</f>
        <v>45293</v>
      </c>
      <c r="Q29" s="305"/>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5">
      <c r="A30" s="271" t="s">
        <v>92</v>
      </c>
      <c r="B30" s="61"/>
      <c r="C30" s="61"/>
      <c r="D30" s="1">
        <f>IF('Customer Info'!$C$31=TRUE,0,IF(C16&lt;0,0,IF(C16&gt;2000,2000,C16)))</f>
        <v>0</v>
      </c>
      <c r="E30" s="78" t="s">
        <v>41</v>
      </c>
      <c r="F30" s="79" t="s">
        <v>8</v>
      </c>
      <c r="G30" s="80"/>
      <c r="H30" s="80"/>
      <c r="I30" s="80">
        <f>'Rider Rates'!$G$37</f>
        <v>4.6499999999999996E-3</v>
      </c>
      <c r="J30" s="80">
        <f t="shared" si="2"/>
        <v>4.6499999999999996E-3</v>
      </c>
      <c r="K30" s="81" t="s">
        <v>42</v>
      </c>
      <c r="L30" s="82"/>
      <c r="M30" s="82"/>
      <c r="N30" s="82">
        <f t="shared" si="0"/>
        <v>0</v>
      </c>
      <c r="O30" s="82">
        <f t="shared" si="1"/>
        <v>0</v>
      </c>
      <c r="P30" s="192">
        <f>'Rider Rates'!$O$37</f>
        <v>44531</v>
      </c>
      <c r="Q30" s="305"/>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5">
      <c r="A31" s="271" t="s">
        <v>93</v>
      </c>
      <c r="B31" s="61"/>
      <c r="C31" s="61"/>
      <c r="D31" s="1">
        <f>IF('Customer Info'!$C$31=TRUE,0,IF(C16&gt;15000,13000,IF(C16&gt;2000,C16-2000,0)))</f>
        <v>0</v>
      </c>
      <c r="E31" s="78" t="s">
        <v>41</v>
      </c>
      <c r="F31" s="79" t="s">
        <v>8</v>
      </c>
      <c r="G31" s="80"/>
      <c r="H31" s="80"/>
      <c r="I31" s="80">
        <f>'Rider Rates'!$G$38</f>
        <v>4.1900000000000001E-3</v>
      </c>
      <c r="J31" s="80">
        <f t="shared" si="2"/>
        <v>4.1900000000000001E-3</v>
      </c>
      <c r="K31" s="81" t="s">
        <v>42</v>
      </c>
      <c r="L31" s="82"/>
      <c r="M31" s="82"/>
      <c r="N31" s="82">
        <f t="shared" si="0"/>
        <v>0</v>
      </c>
      <c r="O31" s="82">
        <f t="shared" si="1"/>
        <v>0</v>
      </c>
      <c r="P31" s="192">
        <f>'Rider Rates'!$O$38</f>
        <v>44531</v>
      </c>
      <c r="Q31" s="305"/>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5">
      <c r="A32" s="271" t="s">
        <v>94</v>
      </c>
      <c r="B32" s="61"/>
      <c r="C32" s="61"/>
      <c r="D32" s="1">
        <f>IF('Customer Info'!$C$31=TRUE,0,IF(C16-D30-D31&gt;0,C16-D30-D31,0))</f>
        <v>0</v>
      </c>
      <c r="E32" s="78" t="s">
        <v>41</v>
      </c>
      <c r="F32" s="79" t="s">
        <v>8</v>
      </c>
      <c r="G32" s="80"/>
      <c r="H32" s="80"/>
      <c r="I32" s="80">
        <f>'Rider Rates'!$G$39</f>
        <v>3.63E-3</v>
      </c>
      <c r="J32" s="80">
        <f t="shared" si="2"/>
        <v>3.63E-3</v>
      </c>
      <c r="K32" s="81" t="s">
        <v>42</v>
      </c>
      <c r="L32" s="82"/>
      <c r="M32" s="82"/>
      <c r="N32" s="82">
        <f t="shared" si="0"/>
        <v>0</v>
      </c>
      <c r="O32" s="82">
        <f t="shared" si="1"/>
        <v>0</v>
      </c>
      <c r="P32" s="192">
        <f>'Rider Rates'!$O$39</f>
        <v>44531</v>
      </c>
      <c r="Q32" s="305"/>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5">
      <c r="A33" s="272" t="s">
        <v>159</v>
      </c>
      <c r="B33" s="61"/>
      <c r="C33" s="61"/>
      <c r="D33" s="77">
        <f>IF($C$16&lt;1,0,$C$16)</f>
        <v>0</v>
      </c>
      <c r="E33" s="78" t="s">
        <v>41</v>
      </c>
      <c r="F33" s="196" t="s">
        <v>8</v>
      </c>
      <c r="G33" s="124"/>
      <c r="H33" s="124"/>
      <c r="I33" s="80">
        <f>'Rider Rates'!$I$40</f>
        <v>-1.06E-3</v>
      </c>
      <c r="J33" s="80">
        <f t="shared" ref="J33:J44" si="3">SUM(G33:I33)</f>
        <v>-1.06E-3</v>
      </c>
      <c r="K33" s="81" t="s">
        <v>42</v>
      </c>
      <c r="L33" s="82"/>
      <c r="M33" s="82"/>
      <c r="N33" s="82">
        <f t="shared" si="0"/>
        <v>0</v>
      </c>
      <c r="O33" s="82">
        <f t="shared" si="1"/>
        <v>0</v>
      </c>
      <c r="P33" s="192">
        <f>'Rider Rates'!$O$40</f>
        <v>46122</v>
      </c>
      <c r="Q33" s="305"/>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ht="13" x14ac:dyDescent="0.3">
      <c r="A34" s="272" t="s">
        <v>163</v>
      </c>
      <c r="B34" s="61"/>
      <c r="C34" s="61"/>
      <c r="D34" s="151"/>
      <c r="E34" s="78" t="s">
        <v>109</v>
      </c>
      <c r="F34" s="79"/>
      <c r="G34" s="87"/>
      <c r="H34" s="88"/>
      <c r="I34" s="152">
        <f>'Rider Rates'!$C$41</f>
        <v>1.02</v>
      </c>
      <c r="J34" s="152">
        <f t="shared" si="3"/>
        <v>1.02</v>
      </c>
      <c r="K34" s="81"/>
      <c r="L34" s="82"/>
      <c r="M34" s="82"/>
      <c r="N34" s="82">
        <f>I34</f>
        <v>1.02</v>
      </c>
      <c r="O34" s="82">
        <f t="shared" si="1"/>
        <v>1.02</v>
      </c>
      <c r="P34" s="192">
        <f>'Rider Rates'!$O$41</f>
        <v>46122</v>
      </c>
      <c r="Q34" s="305"/>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ht="13" x14ac:dyDescent="0.3">
      <c r="A35" s="271" t="s">
        <v>352</v>
      </c>
      <c r="B35" s="61"/>
      <c r="C35" s="61"/>
      <c r="D35" s="151"/>
      <c r="E35" s="78" t="s">
        <v>109</v>
      </c>
      <c r="F35" s="79"/>
      <c r="G35" s="87"/>
      <c r="H35" s="88"/>
      <c r="I35" s="152">
        <f>'Rider Rates'!$C$42</f>
        <v>22.68</v>
      </c>
      <c r="J35" s="152">
        <f t="shared" si="3"/>
        <v>22.68</v>
      </c>
      <c r="K35" s="81"/>
      <c r="L35" s="82"/>
      <c r="M35" s="82"/>
      <c r="N35" s="82">
        <f>I35</f>
        <v>22.68</v>
      </c>
      <c r="O35" s="82">
        <f t="shared" si="1"/>
        <v>22.68</v>
      </c>
      <c r="P35" s="192">
        <f>'Rider Rates'!$O$42</f>
        <v>46203</v>
      </c>
      <c r="Q35" s="305"/>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ht="13" x14ac:dyDescent="0.3">
      <c r="A36" s="271" t="s">
        <v>133</v>
      </c>
      <c r="B36" s="61"/>
      <c r="C36" s="61"/>
      <c r="D36" s="151">
        <f>$N$24</f>
        <v>21</v>
      </c>
      <c r="E36" s="78" t="s">
        <v>115</v>
      </c>
      <c r="F36" s="79" t="s">
        <v>8</v>
      </c>
      <c r="G36" s="87"/>
      <c r="H36" s="88"/>
      <c r="I36" s="93">
        <f>'Rider Rates'!$F$43</f>
        <v>4.08549E-2</v>
      </c>
      <c r="J36" s="93">
        <f t="shared" si="3"/>
        <v>4.08549E-2</v>
      </c>
      <c r="K36" s="81"/>
      <c r="L36" s="82"/>
      <c r="M36" s="82"/>
      <c r="N36" s="82">
        <f>ROUND($N$24*I36,2)</f>
        <v>0.86</v>
      </c>
      <c r="O36" s="82">
        <f t="shared" si="1"/>
        <v>0.86</v>
      </c>
      <c r="P36" s="192">
        <f>'Rider Rates'!$O$43</f>
        <v>46203</v>
      </c>
      <c r="Q36" s="305"/>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ht="13" x14ac:dyDescent="0.3">
      <c r="A37" s="271" t="s">
        <v>78</v>
      </c>
      <c r="B37" s="61"/>
      <c r="C37" s="61"/>
      <c r="D37" s="151">
        <f>$N$24</f>
        <v>21</v>
      </c>
      <c r="E37" s="78" t="s">
        <v>115</v>
      </c>
      <c r="F37" s="79" t="s">
        <v>8</v>
      </c>
      <c r="G37" s="86"/>
      <c r="H37" s="5"/>
      <c r="I37" s="93">
        <f>'Rider Rates'!$F$44</f>
        <v>1.8019E-2</v>
      </c>
      <c r="J37" s="93">
        <f t="shared" si="3"/>
        <v>1.8019E-2</v>
      </c>
      <c r="K37" s="81"/>
      <c r="L37" s="82"/>
      <c r="M37" s="82"/>
      <c r="N37" s="82">
        <f>ROUND($N$24*I37,2)</f>
        <v>0.38</v>
      </c>
      <c r="O37" s="82">
        <f t="shared" si="1"/>
        <v>0.38</v>
      </c>
      <c r="P37" s="192">
        <f>'Rider Rates'!$O$44</f>
        <v>46122</v>
      </c>
      <c r="Q37" s="305"/>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ht="13" x14ac:dyDescent="0.3">
      <c r="A38" s="271" t="s">
        <v>79</v>
      </c>
      <c r="B38" s="61"/>
      <c r="C38" s="61"/>
      <c r="D38" s="151">
        <f>$N$24</f>
        <v>21</v>
      </c>
      <c r="E38" s="78" t="s">
        <v>115</v>
      </c>
      <c r="F38" s="79" t="s">
        <v>8</v>
      </c>
      <c r="G38" s="87"/>
      <c r="H38" s="88"/>
      <c r="I38" s="93">
        <f>'Rider Rates'!$F$45</f>
        <v>5.8023605956771022E-2</v>
      </c>
      <c r="J38" s="93">
        <f t="shared" si="3"/>
        <v>5.8023605956771022E-2</v>
      </c>
      <c r="K38" s="81"/>
      <c r="L38" s="82"/>
      <c r="M38" s="82"/>
      <c r="N38" s="82">
        <f>ROUND($N$24*I38,2)</f>
        <v>1.22</v>
      </c>
      <c r="O38" s="82">
        <f t="shared" si="1"/>
        <v>1.22</v>
      </c>
      <c r="P38" s="192">
        <f>'Rider Rates'!$O$45</f>
        <v>46122</v>
      </c>
      <c r="Q38" s="305"/>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ht="13" x14ac:dyDescent="0.3">
      <c r="A39" s="272" t="s">
        <v>173</v>
      </c>
      <c r="B39" s="61"/>
      <c r="C39" s="61"/>
      <c r="D39" s="151">
        <f>$N$24</f>
        <v>21</v>
      </c>
      <c r="E39" s="78" t="s">
        <v>115</v>
      </c>
      <c r="F39" s="79" t="s">
        <v>8</v>
      </c>
      <c r="G39" s="80"/>
      <c r="H39" s="80"/>
      <c r="I39" s="93">
        <f>'Rider Rates'!$F$46</f>
        <v>0</v>
      </c>
      <c r="J39" s="93">
        <f t="shared" si="3"/>
        <v>0</v>
      </c>
      <c r="K39" s="81"/>
      <c r="L39" s="82"/>
      <c r="M39" s="82"/>
      <c r="N39" s="82">
        <f>ROUND($N$24*I39,2)</f>
        <v>0</v>
      </c>
      <c r="O39" s="82">
        <f t="shared" si="1"/>
        <v>0</v>
      </c>
      <c r="P39" s="192">
        <f>'Rider Rates'!$O$46</f>
        <v>44713</v>
      </c>
      <c r="Q39" s="305"/>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5">
      <c r="A40" s="269" t="s">
        <v>160</v>
      </c>
      <c r="B40" s="61"/>
      <c r="C40" s="61"/>
      <c r="D40" s="77">
        <f>IF($C$16&lt;0,0,IF($C$16&gt;833000,833000,$C$16))</f>
        <v>0</v>
      </c>
      <c r="E40" s="78" t="s">
        <v>41</v>
      </c>
      <c r="F40" s="79" t="s">
        <v>8</v>
      </c>
      <c r="G40" s="80"/>
      <c r="H40" s="80"/>
      <c r="I40" s="80">
        <f>'Rider Rates'!$I$47</f>
        <v>0</v>
      </c>
      <c r="J40" s="80">
        <f t="shared" si="3"/>
        <v>0</v>
      </c>
      <c r="K40" s="81" t="s">
        <v>42</v>
      </c>
      <c r="L40" s="82"/>
      <c r="M40" s="82"/>
      <c r="N40" s="82">
        <f>ROUND(D40*I40,2)</f>
        <v>0</v>
      </c>
      <c r="O40" s="82">
        <f t="shared" si="1"/>
        <v>0</v>
      </c>
      <c r="P40" s="192">
        <f>'Rider Rates'!$O$47</f>
        <v>45883</v>
      </c>
      <c r="Q40" s="305"/>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5">
      <c r="A41" s="269" t="s">
        <v>342</v>
      </c>
      <c r="B41" s="61"/>
      <c r="C41" s="61"/>
      <c r="D41" s="77">
        <f>IF(C16&lt;0,0,IF(C16&gt;833000,833000,C16))</f>
        <v>0</v>
      </c>
      <c r="E41" s="78" t="s">
        <v>41</v>
      </c>
      <c r="F41" s="79" t="s">
        <v>8</v>
      </c>
      <c r="G41" s="205"/>
      <c r="H41" s="205"/>
      <c r="I41" s="80">
        <f>'Rider Rates'!$I$48</f>
        <v>0</v>
      </c>
      <c r="J41" s="80">
        <f t="shared" si="3"/>
        <v>0</v>
      </c>
      <c r="K41" s="81" t="s">
        <v>42</v>
      </c>
      <c r="L41" s="206"/>
      <c r="M41" s="206"/>
      <c r="N41" s="206">
        <f>IF(D41*I41&gt;242,242,D41*I41)</f>
        <v>0</v>
      </c>
      <c r="O41" s="206">
        <f t="shared" si="1"/>
        <v>0</v>
      </c>
      <c r="P41" s="192">
        <f>'Rider Rates'!$O$47</f>
        <v>45883</v>
      </c>
      <c r="Q41" s="305"/>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5">
      <c r="A42" s="269" t="s">
        <v>176</v>
      </c>
      <c r="B42" s="61"/>
      <c r="C42" s="61"/>
      <c r="D42" s="77">
        <f>C15</f>
        <v>0</v>
      </c>
      <c r="E42" s="78" t="s">
        <v>41</v>
      </c>
      <c r="F42" s="196" t="s">
        <v>8</v>
      </c>
      <c r="G42" s="80"/>
      <c r="H42" s="80"/>
      <c r="I42" s="80">
        <f>'Rider Rates'!$J$49</f>
        <v>0</v>
      </c>
      <c r="J42" s="80">
        <f t="shared" si="3"/>
        <v>0</v>
      </c>
      <c r="K42" s="81" t="s">
        <v>42</v>
      </c>
      <c r="L42" s="82"/>
      <c r="M42" s="82"/>
      <c r="N42" s="82">
        <f>ROUND(D42*I42,2)</f>
        <v>0</v>
      </c>
      <c r="O42" s="82">
        <f t="shared" si="1"/>
        <v>0</v>
      </c>
      <c r="P42" s="192">
        <f>'Rider Rates'!$O$49</f>
        <v>45444</v>
      </c>
      <c r="Q42" s="305"/>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5">
      <c r="A43" s="269" t="s">
        <v>175</v>
      </c>
      <c r="B43" s="61"/>
      <c r="C43" s="61"/>
      <c r="D43" s="77"/>
      <c r="E43" s="78" t="s">
        <v>109</v>
      </c>
      <c r="F43" s="79" t="s">
        <v>8</v>
      </c>
      <c r="G43" s="203"/>
      <c r="H43" s="203"/>
      <c r="I43" s="80">
        <f>'Rider Rates'!$C$50</f>
        <v>0</v>
      </c>
      <c r="J43" s="80">
        <f t="shared" si="3"/>
        <v>0</v>
      </c>
      <c r="K43" s="81"/>
      <c r="L43" s="162"/>
      <c r="M43" s="162"/>
      <c r="N43" s="162">
        <f>I43</f>
        <v>0</v>
      </c>
      <c r="O43" s="162">
        <f t="shared" si="1"/>
        <v>0</v>
      </c>
      <c r="P43" s="192">
        <f>'Rider Rates'!$O$50</f>
        <v>45444</v>
      </c>
      <c r="Q43" s="305"/>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5">
      <c r="A44" s="271" t="s">
        <v>344</v>
      </c>
      <c r="B44" s="61"/>
      <c r="C44" s="61"/>
      <c r="D44" s="77">
        <f>$D$28</f>
        <v>0</v>
      </c>
      <c r="E44" s="78" t="s">
        <v>41</v>
      </c>
      <c r="F44" s="79" t="s">
        <v>8</v>
      </c>
      <c r="G44" s="80"/>
      <c r="H44" s="80"/>
      <c r="I44" s="80">
        <f>'Rider Rates'!$I$51</f>
        <v>0</v>
      </c>
      <c r="J44" s="80">
        <f t="shared" si="3"/>
        <v>0</v>
      </c>
      <c r="K44" s="81" t="s">
        <v>42</v>
      </c>
      <c r="L44" s="82"/>
      <c r="M44" s="82"/>
      <c r="N44" s="82">
        <f>ROUND(I44*D44,2)</f>
        <v>0</v>
      </c>
      <c r="O44" s="162">
        <f>SUM(L44:N44)</f>
        <v>0</v>
      </c>
      <c r="P44" s="192">
        <f>'Rider Rates'!$O$51</f>
        <v>45444</v>
      </c>
      <c r="Q44" s="305"/>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5">
      <c r="A45" s="271" t="s">
        <v>91</v>
      </c>
      <c r="B45" s="61"/>
      <c r="C45" s="61"/>
      <c r="D45" s="77">
        <f>IF('Customer Info'!C33=TRUE,0,IF($C$16&lt;0,0,$C$16))</f>
        <v>0</v>
      </c>
      <c r="E45" s="78" t="s">
        <v>41</v>
      </c>
      <c r="F45" s="79" t="s">
        <v>8</v>
      </c>
      <c r="G45" s="80"/>
      <c r="H45" s="80"/>
      <c r="I45" s="80">
        <f>'Rider Rates'!$J$55</f>
        <v>0</v>
      </c>
      <c r="J45" s="80">
        <f>SUM(G45:I45)</f>
        <v>0</v>
      </c>
      <c r="K45" s="81" t="s">
        <v>42</v>
      </c>
      <c r="L45" s="82"/>
      <c r="M45" s="82"/>
      <c r="N45" s="82">
        <f>ROUND(I45*D45,2)</f>
        <v>0</v>
      </c>
      <c r="O45" s="82">
        <f>SUM(L45:N45)</f>
        <v>0</v>
      </c>
      <c r="P45" s="192">
        <f>'Rider Rates'!$O$55</f>
        <v>45444</v>
      </c>
      <c r="Q45" s="305"/>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5">
      <c r="A46" s="271" t="s">
        <v>91</v>
      </c>
      <c r="B46" s="61"/>
      <c r="C46" s="61"/>
      <c r="D46" s="77"/>
      <c r="E46" s="78" t="s">
        <v>109</v>
      </c>
      <c r="F46" s="79"/>
      <c r="G46" s="80"/>
      <c r="H46" s="80"/>
      <c r="I46" s="80">
        <f>'Rider Rates'!$E$55</f>
        <v>0</v>
      </c>
      <c r="J46" s="80">
        <f>SUM(G46:I46)</f>
        <v>0</v>
      </c>
      <c r="K46" s="81"/>
      <c r="L46" s="82"/>
      <c r="M46" s="82"/>
      <c r="N46" s="82">
        <f>I46</f>
        <v>0</v>
      </c>
      <c r="O46" s="82">
        <f>SUM(L46:N46)</f>
        <v>0</v>
      </c>
      <c r="P46" s="192">
        <f>'Rider Rates'!$O$55</f>
        <v>45444</v>
      </c>
      <c r="Q46" s="305"/>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5">
      <c r="A47" s="269" t="s">
        <v>177</v>
      </c>
      <c r="B47" s="61"/>
      <c r="C47" s="61"/>
      <c r="D47" s="77"/>
      <c r="E47" s="78"/>
      <c r="F47" s="79"/>
      <c r="G47" s="203"/>
      <c r="H47" s="203"/>
      <c r="I47" s="203"/>
      <c r="J47" s="203"/>
      <c r="K47" s="81"/>
      <c r="L47" s="162"/>
      <c r="M47" s="162"/>
      <c r="N47" s="162"/>
      <c r="O47" s="162"/>
      <c r="P47" s="204"/>
      <c r="Q47" s="305"/>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s="213" customFormat="1" x14ac:dyDescent="0.25">
      <c r="A48" s="343"/>
      <c r="B48" s="386"/>
      <c r="C48" s="386"/>
      <c r="D48" s="417"/>
      <c r="E48" s="403"/>
      <c r="F48" s="404"/>
      <c r="G48" s="404"/>
      <c r="H48" s="404"/>
      <c r="I48" s="404"/>
      <c r="J48" s="404"/>
      <c r="K48" s="404"/>
      <c r="L48" s="404"/>
      <c r="M48" s="404"/>
      <c r="N48" s="404"/>
      <c r="O48" s="404"/>
      <c r="Q48" s="329"/>
    </row>
    <row r="49" spans="1:221" s="213" customFormat="1" ht="13" x14ac:dyDescent="0.3">
      <c r="A49" s="410" t="s">
        <v>293</v>
      </c>
      <c r="B49" s="386"/>
      <c r="C49" s="386"/>
      <c r="D49" s="417"/>
      <c r="E49" s="403"/>
      <c r="F49" s="404"/>
      <c r="G49" s="404"/>
      <c r="H49" s="404"/>
      <c r="I49" s="404"/>
      <c r="J49" s="404"/>
      <c r="K49" s="404"/>
      <c r="L49" s="404"/>
      <c r="M49" s="404"/>
      <c r="N49" s="404"/>
      <c r="O49" s="404"/>
      <c r="Q49" s="329"/>
    </row>
    <row r="50" spans="1:221" x14ac:dyDescent="0.25">
      <c r="A50" s="272" t="s">
        <v>155</v>
      </c>
      <c r="B50" s="61"/>
      <c r="C50" s="61"/>
      <c r="D50" s="77">
        <f>IF($C$16&lt;0,0,$C$16)</f>
        <v>0</v>
      </c>
      <c r="E50" s="78" t="s">
        <v>41</v>
      </c>
      <c r="F50" s="79" t="s">
        <v>8</v>
      </c>
      <c r="G50" s="80"/>
      <c r="H50" s="80">
        <f>'Rider Rates'!$C$64</f>
        <v>3.1686899999999997E-2</v>
      </c>
      <c r="I50" s="80"/>
      <c r="J50" s="80">
        <f>SUM(G50:I50)</f>
        <v>3.1686899999999997E-2</v>
      </c>
      <c r="K50" s="81" t="s">
        <v>42</v>
      </c>
      <c r="L50" s="82"/>
      <c r="M50" s="82">
        <f>ROUND(D50*H50,2)</f>
        <v>0</v>
      </c>
      <c r="N50" s="160"/>
      <c r="O50" s="82">
        <f>SUM(L50:N50)</f>
        <v>0</v>
      </c>
      <c r="P50" s="192">
        <f>'Rider Rates'!$L$64</f>
        <v>46112</v>
      </c>
      <c r="Q50" s="305"/>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s="213" customFormat="1" x14ac:dyDescent="0.25">
      <c r="A51" s="343"/>
      <c r="B51" s="386"/>
      <c r="C51" s="386"/>
      <c r="D51" s="406"/>
      <c r="E51" s="411"/>
      <c r="F51" s="407"/>
      <c r="G51" s="407"/>
      <c r="H51" s="407"/>
      <c r="I51" s="407"/>
      <c r="J51" s="407"/>
      <c r="K51" s="407"/>
      <c r="L51" s="407"/>
      <c r="M51" s="407"/>
      <c r="N51" s="407"/>
      <c r="O51" s="407"/>
      <c r="Q51" s="338"/>
    </row>
    <row r="52" spans="1:221" s="213" customFormat="1" ht="13" x14ac:dyDescent="0.3">
      <c r="A52" s="410" t="s">
        <v>294</v>
      </c>
      <c r="B52" s="386"/>
      <c r="C52" s="386"/>
      <c r="D52" s="406"/>
      <c r="E52" s="411"/>
      <c r="F52" s="407"/>
      <c r="G52" s="407"/>
      <c r="H52" s="407"/>
      <c r="I52" s="407"/>
      <c r="J52" s="407"/>
      <c r="K52" s="407"/>
      <c r="L52" s="407"/>
      <c r="M52" s="407"/>
      <c r="N52" s="407"/>
      <c r="O52" s="407"/>
      <c r="Q52" s="338"/>
    </row>
    <row r="53" spans="1:221" x14ac:dyDescent="0.25">
      <c r="A53" s="272" t="s">
        <v>153</v>
      </c>
      <c r="B53" s="61"/>
      <c r="C53" s="61"/>
      <c r="D53" s="77">
        <f>'Customer Info'!$B$21+'Customer Info'!$B$22</f>
        <v>0</v>
      </c>
      <c r="E53" s="78" t="s">
        <v>41</v>
      </c>
      <c r="F53" s="79" t="s">
        <v>8</v>
      </c>
      <c r="G53" s="80">
        <f>'Rider Rates'!$C$70</f>
        <v>7.5079999999999994E-2</v>
      </c>
      <c r="H53" s="80"/>
      <c r="I53" s="80"/>
      <c r="J53" s="185">
        <f>SUM(G53:H53)</f>
        <v>7.5079999999999994E-2</v>
      </c>
      <c r="K53" s="81" t="s">
        <v>42</v>
      </c>
      <c r="L53" s="82">
        <f>ROUND(D53*G53,2)</f>
        <v>0</v>
      </c>
      <c r="M53" s="82"/>
      <c r="N53" s="82"/>
      <c r="O53" s="82">
        <f t="shared" ref="O53:O56" si="4">SUM(L53:N53)</f>
        <v>0</v>
      </c>
      <c r="P53" s="192">
        <f>'Rider Rates'!$G$70</f>
        <v>46174</v>
      </c>
      <c r="Q53" s="305"/>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5">
      <c r="A54" s="269" t="s">
        <v>137</v>
      </c>
      <c r="B54" s="61"/>
      <c r="C54" s="61"/>
      <c r="D54" s="1">
        <f>'Customer Info'!B21</f>
        <v>0</v>
      </c>
      <c r="E54" s="78" t="s">
        <v>41</v>
      </c>
      <c r="F54" s="79" t="s">
        <v>8</v>
      </c>
      <c r="G54" s="80">
        <f>'Rider Rates'!$M$75</f>
        <v>3.76511E-2</v>
      </c>
      <c r="H54" s="80"/>
      <c r="I54" s="80"/>
      <c r="J54" s="185">
        <f>SUM(G54:H54)</f>
        <v>3.76511E-2</v>
      </c>
      <c r="K54" s="81" t="s">
        <v>42</v>
      </c>
      <c r="L54" s="82">
        <f>ROUND(D54*G54,2)</f>
        <v>0</v>
      </c>
      <c r="M54" s="82"/>
      <c r="N54" s="82"/>
      <c r="O54" s="82">
        <f t="shared" si="4"/>
        <v>0</v>
      </c>
      <c r="P54" s="192">
        <f>'Rider Rates'!$R$75</f>
        <v>46174</v>
      </c>
      <c r="Q54" s="305"/>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5">
      <c r="A55" s="269" t="s">
        <v>164</v>
      </c>
      <c r="B55" s="61"/>
      <c r="C55" s="61"/>
      <c r="D55" s="1">
        <f>'Customer Info'!B22</f>
        <v>0</v>
      </c>
      <c r="E55" s="78" t="s">
        <v>41</v>
      </c>
      <c r="F55" s="79" t="s">
        <v>8</v>
      </c>
      <c r="G55" s="80">
        <f>'Rider Rates'!$M$76</f>
        <v>1.2969400000000001E-2</v>
      </c>
      <c r="H55" s="80"/>
      <c r="I55" s="80"/>
      <c r="J55" s="185">
        <f>SUM(G55:H55)</f>
        <v>1.2969400000000001E-2</v>
      </c>
      <c r="K55" s="81" t="s">
        <v>42</v>
      </c>
      <c r="L55" s="82">
        <f>ROUND(D55*G55,2)</f>
        <v>0</v>
      </c>
      <c r="M55" s="82"/>
      <c r="N55" s="82"/>
      <c r="O55" s="82">
        <f t="shared" si="4"/>
        <v>0</v>
      </c>
      <c r="P55" s="192">
        <f>'Rider Rates'!$R$76</f>
        <v>46174</v>
      </c>
      <c r="Q55" s="305"/>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5">
      <c r="A56" s="272" t="s">
        <v>158</v>
      </c>
      <c r="B56" s="61"/>
      <c r="C56" s="61"/>
      <c r="D56" s="77">
        <f>'Customer Info'!$B$21+'Customer Info'!$B$22</f>
        <v>0</v>
      </c>
      <c r="E56" s="78" t="s">
        <v>41</v>
      </c>
      <c r="F56" s="79" t="s">
        <v>8</v>
      </c>
      <c r="G56" s="80">
        <f>'Rider Rates'!$B$79</f>
        <v>4.1209999999999997E-3</v>
      </c>
      <c r="H56" s="80"/>
      <c r="I56" s="80"/>
      <c r="J56" s="185">
        <f>SUM(G56:H56)</f>
        <v>4.1209999999999997E-3</v>
      </c>
      <c r="K56" s="81" t="s">
        <v>42</v>
      </c>
      <c r="L56" s="82">
        <f>ROUND(D56*G56,2)</f>
        <v>0</v>
      </c>
      <c r="M56" s="82"/>
      <c r="N56" s="82"/>
      <c r="O56" s="82">
        <f t="shared" si="4"/>
        <v>0</v>
      </c>
      <c r="P56" s="192">
        <f>'Rider Rates'!$C$79</f>
        <v>46203</v>
      </c>
      <c r="Q56" s="305"/>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5">
      <c r="A57" s="271" t="s">
        <v>134</v>
      </c>
      <c r="B57" s="61"/>
      <c r="C57" s="61"/>
      <c r="D57" s="77">
        <f>'Customer Info'!$B$21+'Customer Info'!$B$22</f>
        <v>0</v>
      </c>
      <c r="E57" s="78" t="s">
        <v>41</v>
      </c>
      <c r="F57" s="79" t="s">
        <v>8</v>
      </c>
      <c r="G57" s="80">
        <f>'Rider Rates'!$B$82</f>
        <v>3.8972999999999998E-3</v>
      </c>
      <c r="H57" s="80"/>
      <c r="I57" s="93"/>
      <c r="J57" s="185">
        <f>SUM(G57:H57)</f>
        <v>3.8972999999999998E-3</v>
      </c>
      <c r="K57" s="81" t="s">
        <v>42</v>
      </c>
      <c r="L57" s="82">
        <f>ROUND(D57*G57,2)</f>
        <v>0</v>
      </c>
      <c r="M57" s="82"/>
      <c r="N57" s="82"/>
      <c r="O57" s="82">
        <f t="shared" ref="O57" si="5">SUM(L57:N57)</f>
        <v>0</v>
      </c>
      <c r="P57" s="192">
        <f>'Rider Rates'!$E$82</f>
        <v>45444</v>
      </c>
      <c r="Q57" s="306"/>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ht="13" x14ac:dyDescent="0.3">
      <c r="A58" s="273" t="s">
        <v>70</v>
      </c>
      <c r="B58" s="112"/>
      <c r="C58" s="112"/>
      <c r="D58" s="137"/>
      <c r="E58" s="138"/>
      <c r="F58" s="139"/>
      <c r="G58" s="139"/>
      <c r="H58" s="139"/>
      <c r="I58" s="139"/>
      <c r="J58" s="139"/>
      <c r="K58" s="140"/>
      <c r="L58" s="128">
        <f>SUM(L28:L57)</f>
        <v>0</v>
      </c>
      <c r="M58" s="128">
        <f>SUM(M28:M57)</f>
        <v>0</v>
      </c>
      <c r="N58" s="128">
        <f>SUM(N28:N57)</f>
        <v>26.159999999999997</v>
      </c>
      <c r="O58" s="128">
        <f>SUM(O28:O57)</f>
        <v>26.159999999999997</v>
      </c>
      <c r="P58" s="141"/>
      <c r="Q58" s="270"/>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ht="13" x14ac:dyDescent="0.3">
      <c r="A59" s="269"/>
      <c r="B59" s="61"/>
      <c r="C59" s="61"/>
      <c r="D59" s="77"/>
      <c r="E59" s="78"/>
      <c r="F59" s="79"/>
      <c r="G59" s="79"/>
      <c r="H59" s="79"/>
      <c r="I59" s="79"/>
      <c r="J59" s="83"/>
      <c r="K59" s="81"/>
      <c r="L59" s="79"/>
      <c r="M59" s="128"/>
      <c r="N59" s="79"/>
      <c r="O59" s="79"/>
      <c r="P59" s="123"/>
      <c r="Q59" s="270"/>
      <c r="R59" s="144"/>
      <c r="S59" s="81"/>
      <c r="T59" s="84"/>
      <c r="U59" s="61"/>
      <c r="V59" s="8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ht="13" x14ac:dyDescent="0.3">
      <c r="A60" s="307" t="s">
        <v>71</v>
      </c>
      <c r="B60" s="129"/>
      <c r="C60" s="129"/>
      <c r="D60" s="129"/>
      <c r="E60" s="129"/>
      <c r="F60" s="129"/>
      <c r="G60" s="129"/>
      <c r="H60" s="129"/>
      <c r="I60" s="129"/>
      <c r="J60" s="129"/>
      <c r="K60" s="129"/>
      <c r="L60" s="142">
        <f>L24+L58</f>
        <v>0</v>
      </c>
      <c r="M60" s="142">
        <f>M24+M58</f>
        <v>0</v>
      </c>
      <c r="N60" s="142">
        <f>N24+N58</f>
        <v>47.16</v>
      </c>
      <c r="O60" s="143">
        <f>O24+O58</f>
        <v>47.16</v>
      </c>
      <c r="P60" s="143"/>
      <c r="Q60" s="270"/>
      <c r="R60" s="125"/>
      <c r="S60" s="125"/>
      <c r="T60" s="145"/>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ht="13" x14ac:dyDescent="0.3">
      <c r="A61" s="308"/>
      <c r="B61" s="61"/>
      <c r="C61" s="61"/>
      <c r="D61" s="61"/>
      <c r="E61" s="61"/>
      <c r="F61" s="61"/>
      <c r="G61" s="61"/>
      <c r="H61" s="61"/>
      <c r="I61" s="61"/>
      <c r="J61" s="61"/>
      <c r="K61" s="61"/>
      <c r="L61" s="61"/>
      <c r="M61" s="61"/>
      <c r="N61" s="61"/>
      <c r="O61" s="61"/>
      <c r="P61" s="61"/>
      <c r="Q61" s="309"/>
      <c r="R61" s="125"/>
      <c r="S61" s="125"/>
      <c r="T61" s="145"/>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ht="13" x14ac:dyDescent="0.3">
      <c r="A62" s="310"/>
      <c r="B62" s="61"/>
      <c r="C62" s="61"/>
      <c r="D62" s="61"/>
      <c r="E62" s="61"/>
      <c r="F62" s="61"/>
      <c r="G62" s="61"/>
      <c r="H62" s="61"/>
      <c r="I62" s="61"/>
      <c r="J62" s="61"/>
      <c r="K62" s="61"/>
      <c r="L62" s="61"/>
      <c r="M62" s="61"/>
      <c r="N62" s="61"/>
      <c r="O62" s="61"/>
      <c r="P62" s="61"/>
      <c r="Q62" s="309"/>
      <c r="R62" s="125"/>
      <c r="S62" s="125"/>
      <c r="T62" s="145"/>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ht="13" x14ac:dyDescent="0.3">
      <c r="A63" s="278" t="s">
        <v>88</v>
      </c>
      <c r="B63" s="61"/>
      <c r="C63" s="61"/>
      <c r="D63" s="125"/>
      <c r="E63" s="61"/>
      <c r="F63" s="61"/>
      <c r="G63" s="61"/>
      <c r="H63" s="61"/>
      <c r="I63" s="61"/>
      <c r="J63" s="61"/>
      <c r="K63" s="61"/>
      <c r="L63" s="61"/>
      <c r="M63" s="61"/>
      <c r="N63" s="61"/>
      <c r="O63" s="84">
        <f>O22+O58</f>
        <v>47.16</v>
      </c>
      <c r="P63" s="61"/>
      <c r="Q63" s="309"/>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ht="13" x14ac:dyDescent="0.3">
      <c r="A64" s="310"/>
      <c r="B64" s="125"/>
      <c r="C64" s="125"/>
      <c r="D64" s="125"/>
      <c r="E64" s="125"/>
      <c r="F64" s="125"/>
      <c r="G64" s="125"/>
      <c r="H64" s="125"/>
      <c r="I64" s="61"/>
      <c r="J64" s="61"/>
      <c r="K64" s="61"/>
      <c r="L64" s="61"/>
      <c r="M64" s="61"/>
      <c r="N64" s="61"/>
      <c r="O64" s="61"/>
      <c r="P64" s="61"/>
      <c r="Q64" s="277"/>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21" ht="13" x14ac:dyDescent="0.3">
      <c r="A65" s="267" t="s">
        <v>110</v>
      </c>
      <c r="B65" s="61"/>
      <c r="C65" s="61"/>
      <c r="D65" s="61"/>
      <c r="E65" s="61"/>
      <c r="F65" s="61"/>
      <c r="G65" s="61"/>
      <c r="H65" s="61"/>
      <c r="I65" s="61"/>
      <c r="J65" s="61"/>
      <c r="K65" s="61"/>
      <c r="L65" s="61"/>
      <c r="M65" s="61"/>
      <c r="N65" s="61"/>
      <c r="O65" s="146">
        <f>IF($C$16&lt;0,O60,IF(O60&gt;O63,O60,O63))</f>
        <v>47.16</v>
      </c>
      <c r="P65" s="79"/>
      <c r="Q65" s="277"/>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21" x14ac:dyDescent="0.25">
      <c r="A66" s="310"/>
      <c r="Q66" s="249"/>
    </row>
    <row r="67" spans="1:221" ht="13" x14ac:dyDescent="0.3">
      <c r="A67" s="311"/>
      <c r="B67" s="72"/>
      <c r="C67" s="72"/>
      <c r="D67" s="72"/>
      <c r="E67" s="72"/>
      <c r="F67" s="72"/>
      <c r="G67" s="72"/>
      <c r="H67" s="72"/>
      <c r="I67" s="129" t="s">
        <v>114</v>
      </c>
      <c r="J67" s="129"/>
      <c r="K67" s="129"/>
      <c r="L67" s="312"/>
      <c r="M67" s="312"/>
      <c r="N67" s="312"/>
      <c r="O67" s="312">
        <f>ROUND(IF($C$16&lt;1,0,O60/($C$16*100)*10000),2)</f>
        <v>0</v>
      </c>
      <c r="P67" s="71" t="s">
        <v>83</v>
      </c>
      <c r="Q67" s="257"/>
      <c r="AF67" s="362"/>
      <c r="AG67" s="362"/>
    </row>
    <row r="68" spans="1:221" ht="13" x14ac:dyDescent="0.3">
      <c r="A68" s="111"/>
      <c r="I68" s="189"/>
      <c r="J68" s="61"/>
      <c r="K68" s="61"/>
      <c r="L68" s="61"/>
      <c r="M68" s="61"/>
      <c r="N68" s="61"/>
      <c r="O68" s="190"/>
      <c r="P68" s="23"/>
    </row>
    <row r="69" spans="1:221" x14ac:dyDescent="0.25">
      <c r="A69" s="111"/>
    </row>
    <row r="70" spans="1:221" ht="13" x14ac:dyDescent="0.3">
      <c r="A70" s="111"/>
      <c r="O70" s="360"/>
    </row>
    <row r="71" spans="1:221" x14ac:dyDescent="0.25">
      <c r="A71" s="111"/>
    </row>
    <row r="72" spans="1:221" x14ac:dyDescent="0.25">
      <c r="A72" s="111"/>
    </row>
  </sheetData>
  <sheetProtection algorithmName="SHA-512" hashValue="wjGxmemP3CgOIzJj5QA5mPMbDxkNu1tSv/0ODaXHRyZS0ZobLTA053qE/KiUE7exARvCJvlvEuMxVqE5liq5MA==" saltValue="0mE+ME7BqK/wW3j46UW/ug==" spinCount="100000" sheet="1" objects="1" scenarios="1"/>
  <mergeCells count="8">
    <mergeCell ref="A1:P1"/>
    <mergeCell ref="G20:J20"/>
    <mergeCell ref="L20:O20"/>
    <mergeCell ref="A13:I13"/>
    <mergeCell ref="A7:K7"/>
    <mergeCell ref="A2:P2"/>
    <mergeCell ref="A4:P4"/>
    <mergeCell ref="A5:Q5"/>
  </mergeCells>
  <phoneticPr fontId="0" type="noConversion"/>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513" r:id="rId4" name="Button 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514" r:id="rId5" name="Button 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515" r:id="rId6" name="Button 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516" r:id="rId7" name="Button 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517" r:id="rId8" name="Button 5">
              <controlPr defaultSize="0" print="0" autoFill="0" autoPict="0" macro="[0]!Info">
                <anchor moveWithCells="1">
                  <from>
                    <xdr:col>14</xdr:col>
                    <xdr:colOff>374650</xdr:colOff>
                    <xdr:row>78</xdr:row>
                    <xdr:rowOff>12700</xdr:rowOff>
                  </from>
                  <to>
                    <xdr:col>14</xdr:col>
                    <xdr:colOff>723900</xdr:colOff>
                    <xdr:row>79</xdr:row>
                    <xdr:rowOff>57150</xdr:rowOff>
                  </to>
                </anchor>
              </controlPr>
            </control>
          </mc:Choice>
        </mc:AlternateContent>
        <mc:AlternateContent xmlns:mc="http://schemas.openxmlformats.org/markup-compatibility/2006">
          <mc:Choice Requires="x14">
            <control shapeId="64518" r:id="rId9" name="Button 6">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64519" r:id="rId10" name="Button 7">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64520" r:id="rId11" name="Button 8">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64521" r:id="rId12" name="Button 9">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64522" r:id="rId13" name="Button 10">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64523" r:id="rId14" name="Button 11">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64524" r:id="rId15" name="Button 1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525" r:id="rId16" name="Button 1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526" r:id="rId17" name="Button 1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527" r:id="rId18" name="Button 1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528" r:id="rId19" name="Button 16">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64529" r:id="rId20" name="Button 1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64530" r:id="rId21" name="Button 18">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64531" r:id="rId22" name="Button 1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64532" r:id="rId23" name="Button 20">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64533" r:id="rId24" name="Button 21">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64534" r:id="rId25" name="Button 22">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64535" r:id="rId26" name="Button 23">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64536" r:id="rId27" name="Button 24">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64537" r:id="rId28" name="Button 25">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64538" r:id="rId29" name="Button 26">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64539" r:id="rId30" name="Button 27">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64540" r:id="rId31" name="Button 28">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64541" r:id="rId32" name="Button 2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64542" r:id="rId33" name="Button 30">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64543" r:id="rId34" name="Button 3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64544" r:id="rId35" name="Button 32">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64545" r:id="rId36" name="Button 3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64546" r:id="rId37" name="Button 34">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64547" r:id="rId38" name="Button 3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64548" r:id="rId39" name="Button 36">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64549" r:id="rId40" name="Button 37">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64550" r:id="rId41" name="Button 38">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64551" r:id="rId42" name="Button 39">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64552" r:id="rId43" name="Button 40">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64553" r:id="rId44" name="Button 4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64554" r:id="rId45" name="Button 42">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64555" r:id="rId46" name="Button 4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64556" r:id="rId47" name="Button 44">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64557" r:id="rId48" name="Button 4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64558" r:id="rId49" name="Button 46">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64559" r:id="rId50" name="Button 4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64560" r:id="rId51" name="Button 48">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64561" r:id="rId52" name="Button 4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64562" r:id="rId53" name="Button 50">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64563" r:id="rId54" name="Button 5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64564" r:id="rId55" name="Button 52">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64565" r:id="rId56" name="Button 53">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64566" r:id="rId57" name="Button 54">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64567" r:id="rId58" name="Button 55">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64568" r:id="rId59" name="Button 56">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64569" r:id="rId60" name="Button 5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64570" r:id="rId61" name="Button 58">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64571" r:id="rId62" name="Button 5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64572" r:id="rId63" name="Button 60">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64573" r:id="rId64" name="Button 6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64574" r:id="rId65" name="Button 62">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64575" r:id="rId66" name="Button 6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64576" r:id="rId67" name="Button 64">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64577" r:id="rId68" name="Button 65">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64578" r:id="rId69" name="Button 66">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64579" r:id="rId70" name="Button 67">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64580" r:id="rId71" name="Button 68">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64581" r:id="rId72" name="Button 6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582" r:id="rId73" name="Button 7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583" r:id="rId74" name="Button 7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584" r:id="rId75" name="Button 7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585" r:id="rId76" name="Button 73">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64586" r:id="rId77" name="Button 74">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64587" r:id="rId78" name="Button 75">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64588" r:id="rId79" name="Button 76">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64589" r:id="rId80" name="Button 77">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64590" r:id="rId81" name="Button 78">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64591" r:id="rId82" name="Button 79">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64592" r:id="rId83" name="Button 80">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64593" r:id="rId84" name="Button 81">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64594" r:id="rId85" name="Button 82">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64595" r:id="rId86" name="Button 83">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64596" r:id="rId87" name="Button 84">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64597" r:id="rId88" name="Button 85">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64598" r:id="rId89" name="Button 86">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64599" r:id="rId90" name="Button 87">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64600" r:id="rId91" name="Button 88">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64601" r:id="rId92" name="Button 89">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64602" r:id="rId93" name="Button 90">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64603" r:id="rId94" name="Button 91">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64604" r:id="rId95" name="Button 92">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64605" r:id="rId96" name="Button 93">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64606" r:id="rId97" name="Button 94">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64607" r:id="rId98" name="Button 95">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64608" r:id="rId99" name="Button 96">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64609" r:id="rId100" name="Button 97">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64610" r:id="rId101" name="Button 98">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64611" r:id="rId102" name="Button 99">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64612" r:id="rId103" name="Button 100">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64613" r:id="rId104" name="Button 101">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64614" r:id="rId105" name="Button 102">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64615" r:id="rId106" name="Button 103">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64616" r:id="rId107" name="Button 104">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64617" r:id="rId108" name="Button 105">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64618" r:id="rId109" name="Button 106">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64619" r:id="rId110" name="Button 107">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64620" r:id="rId111" name="Button 108">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64621" r:id="rId112" name="Button 109">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64622" r:id="rId113" name="Button 110">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64623" r:id="rId114" name="Button 111">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64624" r:id="rId115" name="Button 112">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64625" r:id="rId116" name="Button 113">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64626" r:id="rId117" name="Button 114">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64627" r:id="rId118" name="Button 115">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64628" r:id="rId119" name="Button 116">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64629" r:id="rId120" name="Button 117">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64630" r:id="rId121" name="Button 118">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64631" r:id="rId122" name="Button 119">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64632" r:id="rId123" name="Button 120">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64633" r:id="rId124" name="Button 121">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64634" r:id="rId125" name="Button 122">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64635" r:id="rId126" name="Button 123">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64636" r:id="rId127" name="Button 124">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64637" r:id="rId128" name="Button 125">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64638" r:id="rId129" name="Button 12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639" r:id="rId130" name="Button 12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640" r:id="rId131" name="Button 12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641" r:id="rId132" name="Button 12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642" r:id="rId133" name="Button 13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64643" r:id="rId134" name="Button 131">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64644" r:id="rId135" name="Button 132">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64645" r:id="rId136" name="Button 133">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64646" r:id="rId137" name="Button 134">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64647" r:id="rId138" name="Button 135">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64648" r:id="rId139" name="Button 136">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64649" r:id="rId140" name="Button 137">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64650" r:id="rId141" name="Button 138">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64651" r:id="rId142" name="Button 139">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64652" r:id="rId143" name="Button 140">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64653" r:id="rId144" name="Button 141">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64654" r:id="rId145" name="Button 14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64655" r:id="rId146" name="Button 143">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64656" r:id="rId147" name="Button 144">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64657" r:id="rId148" name="Button 145">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64658" r:id="rId149" name="Button 14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64659" r:id="rId150" name="Button 147">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64660" r:id="rId151" name="Button 148">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64661" r:id="rId152" name="Button 149">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64662" r:id="rId153" name="Button 150">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64663" r:id="rId154" name="Button 151">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64664" r:id="rId155" name="Button 152">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64665" r:id="rId156" name="Button 153">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64666" r:id="rId157" name="Button 15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64667" r:id="rId158" name="Button 155">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64668" r:id="rId159" name="Button 156">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64669" r:id="rId160" name="Button 157">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64670" r:id="rId161" name="Button 15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64671" r:id="rId162" name="Button 159">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64672" r:id="rId163" name="Button 160">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64673" r:id="rId164" name="Button 161">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64674" r:id="rId165" name="Button 16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64675" r:id="rId166" name="Button 163">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64676" r:id="rId167" name="Button 164">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64677" r:id="rId168" name="Button 165">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64678" r:id="rId169" name="Button 166">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64679" r:id="rId170" name="Button 167">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64680" r:id="rId171" name="Button 168">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64681" r:id="rId172" name="Button 169">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64682" r:id="rId173" name="Button 17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64683" r:id="rId174" name="Button 171">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64684" r:id="rId175" name="Button 172">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64685" r:id="rId176" name="Button 173">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64686" r:id="rId177" name="Button 17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64687" r:id="rId178" name="Button 175">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64688" r:id="rId179" name="Button 176">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64689" r:id="rId180" name="Button 177">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64690" r:id="rId181" name="Button 178">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64691" r:id="rId182" name="Button 179">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64692" r:id="rId183" name="Button 180">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64693" r:id="rId184" name="Button 181">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64694" r:id="rId185" name="Button 182">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64695" r:id="rId186" name="Button 183">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64696" r:id="rId187" name="Button 184">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64697" r:id="rId188" name="Button 185">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64698" r:id="rId189" name="Button 186">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64699" r:id="rId190" name="Button 18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700" r:id="rId191" name="Button 18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64701" r:id="rId192" name="Button 18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0FDDA-9B70-4865-B2D1-CEE1FF346039}">
  <dimension ref="A1:HM72"/>
  <sheetViews>
    <sheetView showGridLines="0" zoomScale="80" zoomScaleNormal="80" workbookViewId="0">
      <selection sqref="A1:P1"/>
    </sheetView>
  </sheetViews>
  <sheetFormatPr defaultRowHeight="12.5" x14ac:dyDescent="0.25"/>
  <cols>
    <col min="1" max="1" width="37.54296875" customWidth="1"/>
    <col min="2" max="2" width="2.1796875" customWidth="1"/>
    <col min="3" max="3" width="24.81640625" customWidth="1"/>
    <col min="4" max="4" width="16.26953125" bestFit="1" customWidth="1"/>
    <col min="5" max="5" width="9.81640625" customWidth="1"/>
    <col min="6" max="6" width="5.54296875" customWidth="1"/>
    <col min="7" max="8" width="13.26953125" customWidth="1"/>
    <col min="9" max="9" width="14.54296875" customWidth="1"/>
    <col min="10" max="10" width="13.26953125" customWidth="1"/>
    <col min="11" max="11" width="7" customWidth="1"/>
    <col min="12" max="12" width="15" customWidth="1"/>
    <col min="13" max="13" width="16" customWidth="1"/>
    <col min="14" max="14" width="15.1796875" bestFit="1" customWidth="1"/>
    <col min="15" max="15" width="17.26953125" bestFit="1" customWidth="1"/>
    <col min="16" max="16" width="12.81640625" bestFit="1" customWidth="1"/>
    <col min="18" max="18" width="13" hidden="1" customWidth="1"/>
    <col min="19" max="26" width="10.26953125" hidden="1" customWidth="1"/>
    <col min="27" max="27" width="10.54296875" hidden="1" customWidth="1"/>
    <col min="28" max="30" width="10.26953125" hidden="1" customWidth="1"/>
  </cols>
  <sheetData>
    <row r="1" spans="1:35" s="213" customFormat="1" ht="20" x14ac:dyDescent="0.4">
      <c r="A1" s="499" t="s">
        <v>346</v>
      </c>
      <c r="B1" s="500"/>
      <c r="C1" s="500"/>
      <c r="D1" s="500"/>
      <c r="E1" s="500"/>
      <c r="F1" s="500"/>
      <c r="G1" s="500"/>
      <c r="H1" s="500"/>
      <c r="I1" s="500"/>
      <c r="J1" s="500"/>
      <c r="K1" s="500"/>
      <c r="L1" s="500"/>
      <c r="M1" s="500"/>
      <c r="N1" s="500"/>
      <c r="O1" s="500"/>
      <c r="P1" s="501"/>
    </row>
    <row r="2" spans="1:35" ht="18" x14ac:dyDescent="0.4">
      <c r="A2" s="524" t="s">
        <v>279</v>
      </c>
      <c r="B2" s="525"/>
      <c r="C2" s="525"/>
      <c r="D2" s="525"/>
      <c r="E2" s="525"/>
      <c r="F2" s="525"/>
      <c r="G2" s="525"/>
      <c r="H2" s="525"/>
      <c r="I2" s="525"/>
      <c r="J2" s="525"/>
      <c r="K2" s="525"/>
      <c r="L2" s="525"/>
      <c r="M2" s="525"/>
      <c r="N2" s="525"/>
      <c r="O2" s="525"/>
      <c r="P2" s="525"/>
      <c r="Q2" s="249"/>
    </row>
    <row r="3" spans="1:35" ht="8.25" customHeight="1" x14ac:dyDescent="0.4">
      <c r="A3" s="431"/>
      <c r="B3" s="430"/>
      <c r="C3" s="430"/>
      <c r="D3" s="430"/>
      <c r="E3" s="430"/>
      <c r="F3" s="430"/>
      <c r="G3" s="430"/>
      <c r="H3" s="430"/>
      <c r="I3" s="430"/>
      <c r="J3" s="430"/>
      <c r="K3" s="430"/>
      <c r="L3" s="430"/>
      <c r="M3" s="430"/>
      <c r="N3" s="430"/>
      <c r="O3" s="430"/>
      <c r="P3" s="430"/>
      <c r="Q3" s="249"/>
    </row>
    <row r="4" spans="1:35" ht="15.5" x14ac:dyDescent="0.35">
      <c r="A4" s="502" t="str">
        <f>'Customer Info'!B11</f>
        <v>Breakdown of Charges Based on Entered Information</v>
      </c>
      <c r="B4" s="503"/>
      <c r="C4" s="503"/>
      <c r="D4" s="503"/>
      <c r="E4" s="503"/>
      <c r="F4" s="503"/>
      <c r="G4" s="503"/>
      <c r="H4" s="503"/>
      <c r="I4" s="503"/>
      <c r="J4" s="503"/>
      <c r="K4" s="503"/>
      <c r="L4" s="503"/>
      <c r="M4" s="503"/>
      <c r="N4" s="503"/>
      <c r="O4" s="503"/>
      <c r="P4" s="503"/>
      <c r="Q4" s="249"/>
    </row>
    <row r="5" spans="1:35" ht="15.65" customHeight="1" x14ac:dyDescent="0.25">
      <c r="A5" s="511" t="s">
        <v>271</v>
      </c>
      <c r="B5" s="512"/>
      <c r="C5" s="512"/>
      <c r="D5" s="512"/>
      <c r="E5" s="512"/>
      <c r="F5" s="512"/>
      <c r="G5" s="512"/>
      <c r="H5" s="512"/>
      <c r="I5" s="512"/>
      <c r="J5" s="512"/>
      <c r="K5" s="512"/>
      <c r="L5" s="512"/>
      <c r="M5" s="512"/>
      <c r="N5" s="512"/>
      <c r="O5" s="512"/>
      <c r="P5" s="512"/>
      <c r="Q5" s="513"/>
    </row>
    <row r="6" spans="1:35" x14ac:dyDescent="0.25">
      <c r="A6" s="253">
        <f ca="1">TODAY()</f>
        <v>46226</v>
      </c>
      <c r="B6" s="363"/>
      <c r="C6" s="363"/>
      <c r="D6" s="363"/>
      <c r="E6" s="363"/>
      <c r="F6" s="363"/>
      <c r="G6" s="363"/>
      <c r="H6" s="363"/>
      <c r="I6" s="363"/>
      <c r="J6" s="363"/>
      <c r="K6" s="363"/>
      <c r="L6" s="363"/>
      <c r="M6" s="363"/>
      <c r="N6" s="363"/>
      <c r="O6" s="363"/>
      <c r="P6" s="363"/>
      <c r="Q6" s="364"/>
    </row>
    <row r="7" spans="1:35" x14ac:dyDescent="0.25">
      <c r="A7" s="497" t="s">
        <v>15</v>
      </c>
      <c r="B7" s="498"/>
      <c r="C7" s="498"/>
      <c r="D7" s="498"/>
      <c r="E7" s="498"/>
      <c r="F7" s="498"/>
      <c r="G7" s="498"/>
      <c r="H7" s="498"/>
      <c r="I7" s="498"/>
      <c r="J7" s="498"/>
      <c r="K7" s="498"/>
      <c r="Q7" s="249"/>
    </row>
    <row r="8" spans="1:35" x14ac:dyDescent="0.25">
      <c r="A8" s="254"/>
      <c r="Q8" s="249"/>
    </row>
    <row r="9" spans="1:35" ht="15.5" x14ac:dyDescent="0.35">
      <c r="A9" s="255" t="s">
        <v>2</v>
      </c>
      <c r="B9" s="22"/>
      <c r="C9" s="23">
        <f>'Customer Info'!B6</f>
        <v>0</v>
      </c>
      <c r="I9" s="24"/>
      <c r="Q9" s="249"/>
      <c r="AI9" s="363"/>
    </row>
    <row r="10" spans="1:35" ht="15.5" x14ac:dyDescent="0.35">
      <c r="A10" s="256" t="s">
        <v>26</v>
      </c>
      <c r="B10" s="22"/>
      <c r="C10" s="23">
        <f>'Customer Info'!B7</f>
        <v>0</v>
      </c>
      <c r="Q10" s="249"/>
    </row>
    <row r="11" spans="1:35" ht="13" x14ac:dyDescent="0.3">
      <c r="A11" s="255" t="s">
        <v>3</v>
      </c>
      <c r="B11" s="156">
        <f>'Customer Info'!B8</f>
        <v>8</v>
      </c>
      <c r="C11" s="358" t="str">
        <f>LOOKUP(B11,R11:AD11,R13:AD13)</f>
        <v>August</v>
      </c>
      <c r="D11" s="101">
        <f>'Customer Info'!C8</f>
        <v>2026</v>
      </c>
      <c r="Q11" s="249"/>
      <c r="S11">
        <v>1</v>
      </c>
      <c r="T11">
        <v>2</v>
      </c>
      <c r="U11">
        <v>3</v>
      </c>
      <c r="V11">
        <v>4</v>
      </c>
      <c r="W11">
        <v>5</v>
      </c>
      <c r="X11">
        <v>6</v>
      </c>
      <c r="Y11">
        <v>7</v>
      </c>
      <c r="Z11">
        <v>8</v>
      </c>
      <c r="AA11">
        <v>9</v>
      </c>
      <c r="AB11">
        <v>10</v>
      </c>
      <c r="AC11">
        <v>11</v>
      </c>
      <c r="AD11">
        <v>12</v>
      </c>
    </row>
    <row r="12" spans="1:35" ht="13" x14ac:dyDescent="0.3">
      <c r="A12" s="255" t="s">
        <v>250</v>
      </c>
      <c r="B12" s="156"/>
      <c r="C12" s="357" t="s">
        <v>259</v>
      </c>
      <c r="D12" s="101"/>
      <c r="Q12" s="249"/>
    </row>
    <row r="13" spans="1:35" ht="13" x14ac:dyDescent="0.3">
      <c r="A13" s="527"/>
      <c r="B13" s="528"/>
      <c r="C13" s="528"/>
      <c r="D13" s="528"/>
      <c r="E13" s="528"/>
      <c r="F13" s="528"/>
      <c r="G13" s="528"/>
      <c r="H13" s="528"/>
      <c r="I13" s="528"/>
      <c r="J13" s="72"/>
      <c r="K13" s="72"/>
      <c r="L13" s="72"/>
      <c r="M13" s="72"/>
      <c r="N13" s="72"/>
      <c r="O13" s="72"/>
      <c r="P13" s="72"/>
      <c r="Q13" s="24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5" ht="13" x14ac:dyDescent="0.3">
      <c r="A14" s="258" t="s">
        <v>27</v>
      </c>
      <c r="Q14" s="249"/>
      <c r="R14" s="3" t="s">
        <v>154</v>
      </c>
      <c r="S14">
        <f>'Rider Rates'!$C$71</f>
        <v>7.5079999999999994E-2</v>
      </c>
      <c r="T14">
        <f>'Rider Rates'!$C$71</f>
        <v>7.5079999999999994E-2</v>
      </c>
      <c r="U14">
        <f>'Rider Rates'!$C$71</f>
        <v>7.5079999999999994E-2</v>
      </c>
      <c r="V14">
        <f>'Rider Rates'!$C$71</f>
        <v>7.5079999999999994E-2</v>
      </c>
      <c r="W14">
        <f>'Rider Rates'!$C$71</f>
        <v>7.5079999999999994E-2</v>
      </c>
      <c r="X14">
        <f>'Rider Rates'!$C$70</f>
        <v>7.5079999999999994E-2</v>
      </c>
      <c r="Y14">
        <f>'Rider Rates'!$C$70</f>
        <v>7.5079999999999994E-2</v>
      </c>
      <c r="Z14">
        <f>'Rider Rates'!$C$70</f>
        <v>7.5079999999999994E-2</v>
      </c>
      <c r="AA14">
        <f>'Rider Rates'!$C$70</f>
        <v>7.5079999999999994E-2</v>
      </c>
      <c r="AB14">
        <f>'Rider Rates'!$C$71</f>
        <v>7.5079999999999994E-2</v>
      </c>
      <c r="AC14">
        <f>'Rider Rates'!$C$71</f>
        <v>7.5079999999999994E-2</v>
      </c>
      <c r="AD14">
        <f>'Rider Rates'!$C$71</f>
        <v>7.5079999999999994E-2</v>
      </c>
    </row>
    <row r="15" spans="1:35" x14ac:dyDescent="0.25">
      <c r="A15" s="254"/>
      <c r="Q15" s="249"/>
      <c r="R15" s="61"/>
      <c r="S15" s="172"/>
      <c r="T15" s="172"/>
      <c r="U15" s="172"/>
      <c r="V15" s="172"/>
      <c r="W15" s="172"/>
      <c r="X15" s="171"/>
      <c r="Y15" s="171"/>
      <c r="Z15" s="171"/>
      <c r="AA15" s="171"/>
      <c r="AB15" s="172"/>
      <c r="AC15" s="172"/>
      <c r="AD15" s="172"/>
    </row>
    <row r="16" spans="1:35" x14ac:dyDescent="0.25">
      <c r="A16" s="259" t="s">
        <v>43</v>
      </c>
      <c r="B16" s="27"/>
      <c r="C16" s="29">
        <f>IF('Customer Info'!B21+'Customer Info'!B22-'Customer Info'!B23&lt;0,0,'Customer Info'!B21+'Customer Info'!B22-'Customer Info'!B23)</f>
        <v>0</v>
      </c>
      <c r="D16" s="27" t="s">
        <v>41</v>
      </c>
      <c r="E16" s="27"/>
      <c r="F16" s="28"/>
      <c r="G16" s="27"/>
      <c r="H16" s="27"/>
      <c r="I16" s="27"/>
      <c r="Q16" s="249"/>
      <c r="R16" s="61"/>
      <c r="S16" s="149"/>
      <c r="T16" s="149"/>
      <c r="U16" s="149"/>
      <c r="V16" s="149"/>
      <c r="W16" s="149"/>
      <c r="X16" s="158"/>
      <c r="Y16" s="158"/>
      <c r="Z16" s="158"/>
      <c r="AA16" s="158"/>
      <c r="AB16" s="149"/>
      <c r="AC16" s="149"/>
      <c r="AD16" s="149"/>
    </row>
    <row r="17" spans="1:221" x14ac:dyDescent="0.25">
      <c r="A17" s="259" t="s">
        <v>167</v>
      </c>
      <c r="B17" s="27"/>
      <c r="C17" s="29">
        <f>'Customer Info'!$B$21</f>
        <v>0</v>
      </c>
      <c r="D17" s="27" t="s">
        <v>41</v>
      </c>
      <c r="E17" s="27"/>
      <c r="F17" s="28"/>
      <c r="G17" s="27"/>
      <c r="H17" s="27"/>
      <c r="I17" s="27"/>
      <c r="Q17" s="249"/>
      <c r="R17" s="61"/>
      <c r="S17" s="149"/>
      <c r="T17" s="149"/>
      <c r="U17" s="149"/>
      <c r="V17" s="149"/>
      <c r="W17" s="149"/>
      <c r="X17" s="158"/>
      <c r="Y17" s="158"/>
      <c r="Z17" s="158"/>
      <c r="AA17" s="158"/>
      <c r="AB17" s="149"/>
      <c r="AC17" s="149"/>
      <c r="AD17" s="149"/>
    </row>
    <row r="18" spans="1:221" x14ac:dyDescent="0.25">
      <c r="A18" s="259" t="s">
        <v>168</v>
      </c>
      <c r="B18" s="27"/>
      <c r="C18" s="29">
        <f>'Customer Info'!$B$22</f>
        <v>0</v>
      </c>
      <c r="D18" s="313" t="s">
        <v>41</v>
      </c>
      <c r="E18" s="27"/>
      <c r="F18" s="28"/>
      <c r="G18" s="27"/>
      <c r="H18" s="27"/>
      <c r="I18" s="27"/>
      <c r="Q18" s="249"/>
      <c r="R18" s="61"/>
      <c r="S18" s="149"/>
      <c r="T18" s="149"/>
      <c r="U18" s="149"/>
      <c r="V18" s="149"/>
      <c r="W18" s="149"/>
      <c r="X18" s="158"/>
      <c r="Y18" s="158"/>
      <c r="Z18" s="158"/>
      <c r="AA18" s="158"/>
      <c r="AB18" s="149"/>
      <c r="AC18" s="149"/>
      <c r="AD18" s="149"/>
    </row>
    <row r="19" spans="1:221" ht="13" x14ac:dyDescent="0.3">
      <c r="A19" s="259"/>
      <c r="B19" s="27"/>
      <c r="C19" s="28"/>
      <c r="D19" s="28"/>
      <c r="E19" s="28"/>
      <c r="F19" s="28"/>
      <c r="G19" s="21"/>
      <c r="H19" s="27"/>
      <c r="I19" s="27"/>
      <c r="Q19" s="249"/>
      <c r="R19" s="61"/>
      <c r="S19" s="149"/>
      <c r="T19" s="149"/>
      <c r="U19" s="149"/>
      <c r="V19" s="149"/>
      <c r="W19" s="149"/>
      <c r="X19" s="149"/>
      <c r="Y19" s="149"/>
      <c r="Z19" s="149"/>
      <c r="AA19" s="149"/>
      <c r="AB19" s="149"/>
      <c r="AC19" s="149"/>
      <c r="AD19" s="149"/>
    </row>
    <row r="20" spans="1:221" ht="13" x14ac:dyDescent="0.3">
      <c r="A20" s="260" t="s">
        <v>73</v>
      </c>
      <c r="B20" s="20"/>
      <c r="C20" s="20"/>
      <c r="D20" s="20"/>
      <c r="E20" s="20"/>
      <c r="F20" s="20"/>
      <c r="G20" s="552" t="s">
        <v>67</v>
      </c>
      <c r="H20" s="553"/>
      <c r="I20" s="553"/>
      <c r="J20" s="554"/>
      <c r="K20" s="20"/>
      <c r="L20" s="523" t="s">
        <v>68</v>
      </c>
      <c r="M20" s="523"/>
      <c r="N20" s="523"/>
      <c r="O20" s="523"/>
      <c r="Q20" s="249"/>
    </row>
    <row r="21" spans="1:221" ht="13" x14ac:dyDescent="0.3">
      <c r="A21" s="254"/>
      <c r="G21" s="247" t="s">
        <v>64</v>
      </c>
      <c r="H21" s="247" t="s">
        <v>65</v>
      </c>
      <c r="I21" s="247" t="s">
        <v>66</v>
      </c>
      <c r="J21" s="100" t="s">
        <v>34</v>
      </c>
      <c r="L21" s="100" t="s">
        <v>64</v>
      </c>
      <c r="M21" s="100" t="s">
        <v>65</v>
      </c>
      <c r="N21" s="100" t="s">
        <v>66</v>
      </c>
      <c r="O21" s="100" t="s">
        <v>34</v>
      </c>
      <c r="P21" s="37" t="s">
        <v>56</v>
      </c>
      <c r="Q21" s="249"/>
    </row>
    <row r="22" spans="1:221" x14ac:dyDescent="0.25">
      <c r="A22" s="254" t="s">
        <v>32</v>
      </c>
      <c r="G22" s="63"/>
      <c r="H22" s="63"/>
      <c r="I22" s="94">
        <f>'Rider Rates'!$B$15</f>
        <v>21</v>
      </c>
      <c r="J22" s="94">
        <f>SUM(G22:I22)</f>
        <v>21</v>
      </c>
      <c r="L22" s="94"/>
      <c r="M22" s="94"/>
      <c r="N22" s="94">
        <f>I22</f>
        <v>21</v>
      </c>
      <c r="O22" s="82">
        <f>+SUM(L22:N22)</f>
        <v>21</v>
      </c>
      <c r="P22" s="192">
        <f>'Rider Rates'!$K$15</f>
        <v>46122</v>
      </c>
      <c r="Q22" s="249"/>
    </row>
    <row r="23" spans="1:221" x14ac:dyDescent="0.25">
      <c r="A23" s="254" t="s">
        <v>201</v>
      </c>
      <c r="D23" s="1">
        <f>C16</f>
        <v>0</v>
      </c>
      <c r="E23" s="30" t="s">
        <v>41</v>
      </c>
      <c r="F23" s="4" t="s">
        <v>8</v>
      </c>
      <c r="G23" s="95"/>
      <c r="H23" s="96"/>
      <c r="I23" s="96">
        <f>'Rider Rates'!$C$15</f>
        <v>2.7151999999999999E-2</v>
      </c>
      <c r="J23" s="96">
        <f>SUM(G23:I23)</f>
        <v>2.7151999999999999E-2</v>
      </c>
      <c r="K23" s="31" t="s">
        <v>42</v>
      </c>
      <c r="L23" s="98"/>
      <c r="M23" s="98"/>
      <c r="N23" s="98">
        <f>ROUND($D23*I23,2)</f>
        <v>0</v>
      </c>
      <c r="O23" s="82">
        <f>+SUM(L23:N23)</f>
        <v>0</v>
      </c>
      <c r="P23" s="192">
        <f>'Rider Rates'!$K$15</f>
        <v>46122</v>
      </c>
      <c r="Q23" s="249"/>
    </row>
    <row r="24" spans="1:221" ht="13" x14ac:dyDescent="0.3">
      <c r="A24" s="264" t="s">
        <v>72</v>
      </c>
      <c r="B24" s="32"/>
      <c r="C24" s="32"/>
      <c r="D24" s="33"/>
      <c r="E24" s="33"/>
      <c r="F24" s="32"/>
      <c r="G24" s="32"/>
      <c r="I24" s="210"/>
      <c r="K24" s="34"/>
      <c r="L24" s="73"/>
      <c r="M24" s="43"/>
      <c r="N24" s="73">
        <f>SUM(N22:N23)</f>
        <v>21</v>
      </c>
      <c r="O24" s="73">
        <f>SUM(O22:O23)</f>
        <v>21</v>
      </c>
      <c r="Q24" s="249"/>
    </row>
    <row r="25" spans="1:221" ht="13" x14ac:dyDescent="0.3">
      <c r="A25" s="265"/>
      <c r="B25" s="129"/>
      <c r="C25" s="129"/>
      <c r="D25" s="130"/>
      <c r="E25" s="130"/>
      <c r="F25" s="129"/>
      <c r="G25" s="130"/>
      <c r="H25" s="130"/>
      <c r="I25" s="130"/>
      <c r="J25" s="130"/>
      <c r="K25" s="131"/>
      <c r="L25" s="130"/>
      <c r="M25" s="130"/>
      <c r="N25" s="130"/>
      <c r="O25" s="130"/>
      <c r="P25" s="130"/>
      <c r="Q25" s="249"/>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row>
    <row r="26" spans="1:221" ht="13" x14ac:dyDescent="0.3">
      <c r="A26" s="267" t="s">
        <v>69</v>
      </c>
      <c r="B26" s="125"/>
      <c r="C26" s="125"/>
      <c r="D26" s="126"/>
      <c r="E26" s="126"/>
      <c r="F26" s="125"/>
      <c r="G26" s="126"/>
      <c r="H26" s="126"/>
      <c r="I26" s="126"/>
      <c r="J26" s="126"/>
      <c r="K26" s="126"/>
      <c r="L26" s="126"/>
      <c r="M26" s="126"/>
      <c r="N26" s="126"/>
      <c r="O26" s="126"/>
      <c r="P26" s="61"/>
      <c r="Q26" s="249"/>
      <c r="R26" s="132"/>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5">
      <c r="A27" s="269"/>
      <c r="B27" s="61"/>
      <c r="C27" s="61"/>
      <c r="D27" s="61"/>
      <c r="E27" s="61"/>
      <c r="F27" s="61"/>
      <c r="G27" s="61"/>
      <c r="H27" s="61"/>
      <c r="I27" s="61"/>
      <c r="J27" s="61"/>
      <c r="K27" s="61"/>
      <c r="L27" s="61"/>
      <c r="M27" s="61"/>
      <c r="N27" s="61"/>
      <c r="O27" s="61"/>
      <c r="P27" s="79"/>
      <c r="Q27" s="305"/>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5">
      <c r="A28" s="271" t="s">
        <v>372</v>
      </c>
      <c r="B28" s="133"/>
      <c r="C28" s="133"/>
      <c r="D28" s="77">
        <f>IF($C$16&lt;0,0,IF($C$16&gt;833000,833000,$C$16))</f>
        <v>0</v>
      </c>
      <c r="E28" s="78" t="s">
        <v>41</v>
      </c>
      <c r="F28" s="79" t="s">
        <v>8</v>
      </c>
      <c r="G28" s="80"/>
      <c r="H28" s="80"/>
      <c r="I28" s="80">
        <f>'Rider Rates'!$G$35</f>
        <v>5.5215000000000004E-3</v>
      </c>
      <c r="J28" s="80">
        <f>SUM(G28:I28)</f>
        <v>5.5215000000000004E-3</v>
      </c>
      <c r="K28" s="81" t="s">
        <v>42</v>
      </c>
      <c r="L28" s="82"/>
      <c r="M28" s="82"/>
      <c r="N28" s="82">
        <f t="shared" ref="N28:N33" si="0">ROUND(D28*I28,2)</f>
        <v>0</v>
      </c>
      <c r="O28" s="82">
        <f t="shared" ref="O28:O43" si="1">SUM(L28:N28)</f>
        <v>0</v>
      </c>
      <c r="P28" s="192">
        <f>'Rider Rates'!$O$35</f>
        <v>46022</v>
      </c>
      <c r="Q28" s="305"/>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5">
      <c r="A29" s="271" t="s">
        <v>373</v>
      </c>
      <c r="B29" s="61"/>
      <c r="C29" s="61"/>
      <c r="D29" s="1">
        <f>IF($C$16&gt;833000,$C$16-833000,0)</f>
        <v>0</v>
      </c>
      <c r="E29" s="78" t="s">
        <v>41</v>
      </c>
      <c r="F29" s="79" t="s">
        <v>8</v>
      </c>
      <c r="G29" s="80"/>
      <c r="H29" s="80"/>
      <c r="I29" s="80">
        <f>'Rider Rates'!$G$36</f>
        <v>1.7560000000000001E-4</v>
      </c>
      <c r="J29" s="80">
        <f t="shared" ref="J29:J32" si="2">SUM(G29:I29)</f>
        <v>1.7560000000000001E-4</v>
      </c>
      <c r="K29" s="81" t="s">
        <v>42</v>
      </c>
      <c r="L29" s="82"/>
      <c r="M29" s="82"/>
      <c r="N29" s="82">
        <f t="shared" si="0"/>
        <v>0</v>
      </c>
      <c r="O29" s="82">
        <f t="shared" si="1"/>
        <v>0</v>
      </c>
      <c r="P29" s="192">
        <f>'Rider Rates'!$O$36</f>
        <v>45293</v>
      </c>
      <c r="Q29" s="305"/>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5">
      <c r="A30" s="271" t="s">
        <v>92</v>
      </c>
      <c r="B30" s="61"/>
      <c r="C30" s="61"/>
      <c r="D30" s="1">
        <f>IF('Customer Info'!$C$31=TRUE,0,IF(C16&lt;0,0,IF(C16&gt;2000,2000,C16)))</f>
        <v>0</v>
      </c>
      <c r="E30" s="78" t="s">
        <v>41</v>
      </c>
      <c r="F30" s="79" t="s">
        <v>8</v>
      </c>
      <c r="G30" s="80"/>
      <c r="H30" s="80"/>
      <c r="I30" s="80">
        <f>'Rider Rates'!$G$37</f>
        <v>4.6499999999999996E-3</v>
      </c>
      <c r="J30" s="80">
        <f t="shared" si="2"/>
        <v>4.6499999999999996E-3</v>
      </c>
      <c r="K30" s="81" t="s">
        <v>42</v>
      </c>
      <c r="L30" s="82"/>
      <c r="M30" s="82"/>
      <c r="N30" s="82">
        <f t="shared" si="0"/>
        <v>0</v>
      </c>
      <c r="O30" s="82">
        <f t="shared" si="1"/>
        <v>0</v>
      </c>
      <c r="P30" s="192">
        <f>'Rider Rates'!$O$37</f>
        <v>44531</v>
      </c>
      <c r="Q30" s="305"/>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5">
      <c r="A31" s="271" t="s">
        <v>93</v>
      </c>
      <c r="B31" s="61"/>
      <c r="C31" s="61"/>
      <c r="D31" s="1">
        <f>IF('Customer Info'!$C$31=TRUE,0,IF(C16&gt;15000,13000,IF(C16&gt;2000,C16-2000,0)))</f>
        <v>0</v>
      </c>
      <c r="E31" s="78" t="s">
        <v>41</v>
      </c>
      <c r="F31" s="79" t="s">
        <v>8</v>
      </c>
      <c r="G31" s="80"/>
      <c r="H31" s="80"/>
      <c r="I31" s="80">
        <f>'Rider Rates'!$G$38</f>
        <v>4.1900000000000001E-3</v>
      </c>
      <c r="J31" s="80">
        <f t="shared" si="2"/>
        <v>4.1900000000000001E-3</v>
      </c>
      <c r="K31" s="81" t="s">
        <v>42</v>
      </c>
      <c r="L31" s="82"/>
      <c r="M31" s="82"/>
      <c r="N31" s="82">
        <f t="shared" si="0"/>
        <v>0</v>
      </c>
      <c r="O31" s="82">
        <f t="shared" si="1"/>
        <v>0</v>
      </c>
      <c r="P31" s="192">
        <f>'Rider Rates'!$O$38</f>
        <v>44531</v>
      </c>
      <c r="Q31" s="305"/>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5">
      <c r="A32" s="271" t="s">
        <v>94</v>
      </c>
      <c r="B32" s="61"/>
      <c r="C32" s="61"/>
      <c r="D32" s="1">
        <f>IF('Customer Info'!$C$31=TRUE,0,IF(C16-D30-D31&gt;0,C16-D30-D31,0))</f>
        <v>0</v>
      </c>
      <c r="E32" s="78" t="s">
        <v>41</v>
      </c>
      <c r="F32" s="79" t="s">
        <v>8</v>
      </c>
      <c r="G32" s="80"/>
      <c r="H32" s="80"/>
      <c r="I32" s="80">
        <f>'Rider Rates'!$G$39</f>
        <v>3.63E-3</v>
      </c>
      <c r="J32" s="80">
        <f t="shared" si="2"/>
        <v>3.63E-3</v>
      </c>
      <c r="K32" s="81" t="s">
        <v>42</v>
      </c>
      <c r="L32" s="82"/>
      <c r="M32" s="82"/>
      <c r="N32" s="82">
        <f t="shared" si="0"/>
        <v>0</v>
      </c>
      <c r="O32" s="82">
        <f t="shared" si="1"/>
        <v>0</v>
      </c>
      <c r="P32" s="192">
        <f>'Rider Rates'!$O$39</f>
        <v>44531</v>
      </c>
      <c r="Q32" s="305"/>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5">
      <c r="A33" s="272" t="s">
        <v>159</v>
      </c>
      <c r="B33" s="61"/>
      <c r="C33" s="61"/>
      <c r="D33" s="77">
        <f>IF($C$16&lt;1,0,$C$16)</f>
        <v>0</v>
      </c>
      <c r="E33" s="78" t="s">
        <v>41</v>
      </c>
      <c r="F33" s="196" t="s">
        <v>8</v>
      </c>
      <c r="G33" s="124"/>
      <c r="H33" s="124"/>
      <c r="I33" s="80">
        <f>'Rider Rates'!$I$40</f>
        <v>-1.06E-3</v>
      </c>
      <c r="J33" s="80">
        <f t="shared" ref="J33:J44" si="3">SUM(G33:I33)</f>
        <v>-1.06E-3</v>
      </c>
      <c r="K33" s="81" t="s">
        <v>42</v>
      </c>
      <c r="L33" s="82"/>
      <c r="M33" s="82"/>
      <c r="N33" s="82">
        <f t="shared" si="0"/>
        <v>0</v>
      </c>
      <c r="O33" s="82">
        <f t="shared" si="1"/>
        <v>0</v>
      </c>
      <c r="P33" s="192">
        <f>'Rider Rates'!$O$40</f>
        <v>46122</v>
      </c>
      <c r="Q33" s="305"/>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ht="13" x14ac:dyDescent="0.3">
      <c r="A34" s="272" t="s">
        <v>163</v>
      </c>
      <c r="B34" s="61"/>
      <c r="C34" s="61"/>
      <c r="D34" s="151"/>
      <c r="E34" s="78" t="s">
        <v>109</v>
      </c>
      <c r="F34" s="79"/>
      <c r="G34" s="87"/>
      <c r="H34" s="88"/>
      <c r="I34" s="152">
        <f>'Rider Rates'!$C$41</f>
        <v>1.02</v>
      </c>
      <c r="J34" s="152">
        <f t="shared" si="3"/>
        <v>1.02</v>
      </c>
      <c r="K34" s="81"/>
      <c r="L34" s="82"/>
      <c r="M34" s="82"/>
      <c r="N34" s="82">
        <f>I34</f>
        <v>1.02</v>
      </c>
      <c r="O34" s="82">
        <f t="shared" si="1"/>
        <v>1.02</v>
      </c>
      <c r="P34" s="192">
        <f>'Rider Rates'!$O$41</f>
        <v>46122</v>
      </c>
      <c r="Q34" s="305"/>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ht="13" x14ac:dyDescent="0.3">
      <c r="A35" s="271" t="s">
        <v>352</v>
      </c>
      <c r="B35" s="61"/>
      <c r="C35" s="61"/>
      <c r="D35" s="151"/>
      <c r="E35" s="78" t="s">
        <v>109</v>
      </c>
      <c r="F35" s="79"/>
      <c r="G35" s="87"/>
      <c r="H35" s="88"/>
      <c r="I35" s="152">
        <f>'Rider Rates'!$C$42</f>
        <v>22.68</v>
      </c>
      <c r="J35" s="152">
        <f t="shared" si="3"/>
        <v>22.68</v>
      </c>
      <c r="K35" s="81"/>
      <c r="L35" s="82"/>
      <c r="M35" s="82"/>
      <c r="N35" s="82">
        <f>I35</f>
        <v>22.68</v>
      </c>
      <c r="O35" s="82">
        <f t="shared" si="1"/>
        <v>22.68</v>
      </c>
      <c r="P35" s="192">
        <f>'Rider Rates'!$O$42</f>
        <v>46203</v>
      </c>
      <c r="Q35" s="305"/>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ht="13" x14ac:dyDescent="0.3">
      <c r="A36" s="271" t="s">
        <v>133</v>
      </c>
      <c r="B36" s="61"/>
      <c r="C36" s="61"/>
      <c r="D36" s="151">
        <f>$N$24</f>
        <v>21</v>
      </c>
      <c r="E36" s="78" t="s">
        <v>115</v>
      </c>
      <c r="F36" s="79" t="s">
        <v>8</v>
      </c>
      <c r="G36" s="87"/>
      <c r="H36" s="88"/>
      <c r="I36" s="93">
        <f>'Rider Rates'!$F$43</f>
        <v>4.08549E-2</v>
      </c>
      <c r="J36" s="93">
        <f t="shared" si="3"/>
        <v>4.08549E-2</v>
      </c>
      <c r="K36" s="81"/>
      <c r="L36" s="82"/>
      <c r="M36" s="82"/>
      <c r="N36" s="82">
        <f>ROUND($N$24*I36,2)</f>
        <v>0.86</v>
      </c>
      <c r="O36" s="82">
        <f t="shared" si="1"/>
        <v>0.86</v>
      </c>
      <c r="P36" s="192">
        <f>'Rider Rates'!$O$43</f>
        <v>46203</v>
      </c>
      <c r="Q36" s="305"/>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ht="13" x14ac:dyDescent="0.3">
      <c r="A37" s="271" t="s">
        <v>78</v>
      </c>
      <c r="B37" s="61"/>
      <c r="C37" s="61"/>
      <c r="D37" s="151">
        <f>$N$24</f>
        <v>21</v>
      </c>
      <c r="E37" s="78" t="s">
        <v>115</v>
      </c>
      <c r="F37" s="79" t="s">
        <v>8</v>
      </c>
      <c r="G37" s="86"/>
      <c r="H37" s="5"/>
      <c r="I37" s="93">
        <f>'Rider Rates'!$F$44</f>
        <v>1.8019E-2</v>
      </c>
      <c r="J37" s="93">
        <f t="shared" si="3"/>
        <v>1.8019E-2</v>
      </c>
      <c r="K37" s="81"/>
      <c r="L37" s="82"/>
      <c r="M37" s="82"/>
      <c r="N37" s="82">
        <f>ROUND($N$24*I37,2)</f>
        <v>0.38</v>
      </c>
      <c r="O37" s="82">
        <f t="shared" si="1"/>
        <v>0.38</v>
      </c>
      <c r="P37" s="192">
        <f>'Rider Rates'!$O$44</f>
        <v>46122</v>
      </c>
      <c r="Q37" s="305"/>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ht="13" x14ac:dyDescent="0.3">
      <c r="A38" s="271" t="s">
        <v>79</v>
      </c>
      <c r="B38" s="61"/>
      <c r="C38" s="61"/>
      <c r="D38" s="151">
        <f>$N$24</f>
        <v>21</v>
      </c>
      <c r="E38" s="78" t="s">
        <v>115</v>
      </c>
      <c r="F38" s="79" t="s">
        <v>8</v>
      </c>
      <c r="G38" s="87"/>
      <c r="H38" s="88"/>
      <c r="I38" s="93">
        <f>'Rider Rates'!$F$45</f>
        <v>5.8023605956771022E-2</v>
      </c>
      <c r="J38" s="93">
        <f t="shared" si="3"/>
        <v>5.8023605956771022E-2</v>
      </c>
      <c r="K38" s="81"/>
      <c r="L38" s="82"/>
      <c r="M38" s="82"/>
      <c r="N38" s="82">
        <f>ROUND($N$24*I38,2)</f>
        <v>1.22</v>
      </c>
      <c r="O38" s="82">
        <f t="shared" si="1"/>
        <v>1.22</v>
      </c>
      <c r="P38" s="192">
        <f>'Rider Rates'!$O$45</f>
        <v>46122</v>
      </c>
      <c r="Q38" s="305"/>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ht="13" x14ac:dyDescent="0.3">
      <c r="A39" s="272" t="s">
        <v>173</v>
      </c>
      <c r="B39" s="61"/>
      <c r="C39" s="61"/>
      <c r="D39" s="151">
        <f>$N$24</f>
        <v>21</v>
      </c>
      <c r="E39" s="78" t="s">
        <v>115</v>
      </c>
      <c r="F39" s="79" t="s">
        <v>8</v>
      </c>
      <c r="G39" s="80"/>
      <c r="H39" s="80"/>
      <c r="I39" s="93">
        <f>'Rider Rates'!$F$46</f>
        <v>0</v>
      </c>
      <c r="J39" s="93">
        <f t="shared" si="3"/>
        <v>0</v>
      </c>
      <c r="K39" s="81"/>
      <c r="L39" s="82"/>
      <c r="M39" s="82"/>
      <c r="N39" s="82">
        <f>ROUND($N$24*I39,2)</f>
        <v>0</v>
      </c>
      <c r="O39" s="82">
        <f t="shared" si="1"/>
        <v>0</v>
      </c>
      <c r="P39" s="192">
        <f>'Rider Rates'!$O$46</f>
        <v>44713</v>
      </c>
      <c r="Q39" s="305"/>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5">
      <c r="A40" s="269" t="s">
        <v>160</v>
      </c>
      <c r="B40" s="61"/>
      <c r="C40" s="61"/>
      <c r="D40" s="77">
        <f>IF($C$16&lt;0,0,IF($C$16&gt;833000,833000,$C$16))</f>
        <v>0</v>
      </c>
      <c r="E40" s="78" t="s">
        <v>41</v>
      </c>
      <c r="F40" s="79" t="s">
        <v>8</v>
      </c>
      <c r="G40" s="80"/>
      <c r="H40" s="80"/>
      <c r="I40" s="80">
        <f>'Rider Rates'!$I$47</f>
        <v>0</v>
      </c>
      <c r="J40" s="80">
        <f t="shared" si="3"/>
        <v>0</v>
      </c>
      <c r="K40" s="81" t="s">
        <v>42</v>
      </c>
      <c r="L40" s="82"/>
      <c r="M40" s="82"/>
      <c r="N40" s="82">
        <f>ROUND(D40*I40,2)</f>
        <v>0</v>
      </c>
      <c r="O40" s="82">
        <f t="shared" si="1"/>
        <v>0</v>
      </c>
      <c r="P40" s="192">
        <f>'Rider Rates'!$O$47</f>
        <v>45883</v>
      </c>
      <c r="Q40" s="305"/>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5">
      <c r="A41" s="269" t="s">
        <v>342</v>
      </c>
      <c r="B41" s="61"/>
      <c r="C41" s="61"/>
      <c r="D41" s="77">
        <f>IF(C16&lt;0,0,IF(C16&gt;833000,833000,C16))</f>
        <v>0</v>
      </c>
      <c r="E41" s="78" t="s">
        <v>41</v>
      </c>
      <c r="F41" s="79" t="s">
        <v>8</v>
      </c>
      <c r="G41" s="205"/>
      <c r="H41" s="205"/>
      <c r="I41" s="80">
        <f>'Rider Rates'!$I$48</f>
        <v>0</v>
      </c>
      <c r="J41" s="80">
        <f t="shared" si="3"/>
        <v>0</v>
      </c>
      <c r="K41" s="81" t="s">
        <v>42</v>
      </c>
      <c r="L41" s="206"/>
      <c r="M41" s="206"/>
      <c r="N41" s="206">
        <f>IF(D41*I41&gt;242,242,D41*I41)</f>
        <v>0</v>
      </c>
      <c r="O41" s="206">
        <f t="shared" si="1"/>
        <v>0</v>
      </c>
      <c r="P41" s="192">
        <f>'Rider Rates'!$O$47</f>
        <v>45883</v>
      </c>
      <c r="Q41" s="305"/>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5">
      <c r="A42" s="269" t="s">
        <v>176</v>
      </c>
      <c r="B42" s="61"/>
      <c r="C42" s="61"/>
      <c r="D42" s="77">
        <f>C15</f>
        <v>0</v>
      </c>
      <c r="E42" s="78" t="s">
        <v>41</v>
      </c>
      <c r="F42" s="196" t="s">
        <v>8</v>
      </c>
      <c r="G42" s="80"/>
      <c r="H42" s="80"/>
      <c r="I42" s="80">
        <f>'Rider Rates'!$J$49</f>
        <v>0</v>
      </c>
      <c r="J42" s="80">
        <f t="shared" si="3"/>
        <v>0</v>
      </c>
      <c r="K42" s="81" t="s">
        <v>42</v>
      </c>
      <c r="L42" s="82"/>
      <c r="M42" s="82"/>
      <c r="N42" s="82">
        <f>ROUND(D42*I42,2)</f>
        <v>0</v>
      </c>
      <c r="O42" s="82">
        <f t="shared" si="1"/>
        <v>0</v>
      </c>
      <c r="P42" s="192">
        <f>'Rider Rates'!$O$49</f>
        <v>45444</v>
      </c>
      <c r="Q42" s="305"/>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5">
      <c r="A43" s="269" t="s">
        <v>175</v>
      </c>
      <c r="B43" s="61"/>
      <c r="C43" s="61"/>
      <c r="D43" s="77"/>
      <c r="E43" s="78" t="s">
        <v>109</v>
      </c>
      <c r="F43" s="79" t="s">
        <v>8</v>
      </c>
      <c r="G43" s="203"/>
      <c r="H43" s="203"/>
      <c r="I43" s="80">
        <f>'Rider Rates'!$C$50</f>
        <v>0</v>
      </c>
      <c r="J43" s="80">
        <f t="shared" si="3"/>
        <v>0</v>
      </c>
      <c r="K43" s="81"/>
      <c r="L43" s="162"/>
      <c r="M43" s="162"/>
      <c r="N43" s="162">
        <f>I43</f>
        <v>0</v>
      </c>
      <c r="O43" s="162">
        <f t="shared" si="1"/>
        <v>0</v>
      </c>
      <c r="P43" s="192">
        <f>'Rider Rates'!$O$50</f>
        <v>45444</v>
      </c>
      <c r="Q43" s="305"/>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5">
      <c r="A44" s="271" t="s">
        <v>344</v>
      </c>
      <c r="B44" s="61"/>
      <c r="C44" s="61"/>
      <c r="D44" s="77">
        <f>$D$28</f>
        <v>0</v>
      </c>
      <c r="E44" s="78" t="s">
        <v>41</v>
      </c>
      <c r="F44" s="79" t="s">
        <v>8</v>
      </c>
      <c r="G44" s="80"/>
      <c r="H44" s="80"/>
      <c r="I44" s="80">
        <f>'Rider Rates'!$I$51</f>
        <v>0</v>
      </c>
      <c r="J44" s="80">
        <f t="shared" si="3"/>
        <v>0</v>
      </c>
      <c r="K44" s="81" t="s">
        <v>42</v>
      </c>
      <c r="L44" s="82"/>
      <c r="M44" s="82"/>
      <c r="N44" s="82">
        <f>ROUND(I44*D44,2)</f>
        <v>0</v>
      </c>
      <c r="O44" s="162">
        <f>SUM(L44:N44)</f>
        <v>0</v>
      </c>
      <c r="P44" s="192">
        <f>'Rider Rates'!$O$51</f>
        <v>45444</v>
      </c>
      <c r="Q44" s="305"/>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5">
      <c r="A45" s="271" t="s">
        <v>91</v>
      </c>
      <c r="B45" s="61"/>
      <c r="C45" s="61"/>
      <c r="D45" s="77">
        <f>IF('Customer Info'!C33=TRUE,0,IF($C$16&lt;0,0,$C$16))</f>
        <v>0</v>
      </c>
      <c r="E45" s="78" t="s">
        <v>41</v>
      </c>
      <c r="F45" s="79" t="s">
        <v>8</v>
      </c>
      <c r="G45" s="80"/>
      <c r="H45" s="80"/>
      <c r="I45" s="80">
        <f>'Rider Rates'!$J$55</f>
        <v>0</v>
      </c>
      <c r="J45" s="80">
        <f>SUM(G45:I45)</f>
        <v>0</v>
      </c>
      <c r="K45" s="81" t="s">
        <v>42</v>
      </c>
      <c r="L45" s="82"/>
      <c r="M45" s="82"/>
      <c r="N45" s="82">
        <f>ROUND(I45*D45,2)</f>
        <v>0</v>
      </c>
      <c r="O45" s="82">
        <f>SUM(L45:N45)</f>
        <v>0</v>
      </c>
      <c r="P45" s="192">
        <f>'Rider Rates'!$O$55</f>
        <v>45444</v>
      </c>
      <c r="Q45" s="305"/>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5">
      <c r="A46" s="271" t="s">
        <v>91</v>
      </c>
      <c r="B46" s="61"/>
      <c r="C46" s="61"/>
      <c r="D46" s="77"/>
      <c r="E46" s="78" t="s">
        <v>109</v>
      </c>
      <c r="F46" s="79"/>
      <c r="G46" s="80"/>
      <c r="H46" s="80"/>
      <c r="I46" s="80">
        <f>'Rider Rates'!$E$55</f>
        <v>0</v>
      </c>
      <c r="J46" s="80">
        <f>SUM(G46:I46)</f>
        <v>0</v>
      </c>
      <c r="K46" s="81"/>
      <c r="L46" s="82"/>
      <c r="M46" s="82"/>
      <c r="N46" s="82">
        <f>I46</f>
        <v>0</v>
      </c>
      <c r="O46" s="82">
        <f>SUM(L46:N46)</f>
        <v>0</v>
      </c>
      <c r="P46" s="192">
        <f>'Rider Rates'!$O$55</f>
        <v>45444</v>
      </c>
      <c r="Q46" s="305"/>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5">
      <c r="A47" s="269" t="s">
        <v>177</v>
      </c>
      <c r="B47" s="61"/>
      <c r="C47" s="61"/>
      <c r="D47" s="77"/>
      <c r="E47" s="78"/>
      <c r="F47" s="79"/>
      <c r="G47" s="203"/>
      <c r="H47" s="203"/>
      <c r="I47" s="203"/>
      <c r="J47" s="203"/>
      <c r="K47" s="81"/>
      <c r="L47" s="162"/>
      <c r="M47" s="162"/>
      <c r="N47" s="162"/>
      <c r="O47" s="162"/>
      <c r="P47" s="204"/>
      <c r="Q47" s="305"/>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s="213" customFormat="1" x14ac:dyDescent="0.25">
      <c r="A48" s="343"/>
      <c r="B48" s="386"/>
      <c r="C48" s="386"/>
      <c r="D48" s="417"/>
      <c r="E48" s="403"/>
      <c r="F48" s="404"/>
      <c r="G48" s="404"/>
      <c r="H48" s="404"/>
      <c r="I48" s="404"/>
      <c r="J48" s="404"/>
      <c r="K48" s="404"/>
      <c r="L48" s="404"/>
      <c r="M48" s="404"/>
      <c r="N48" s="404"/>
      <c r="O48" s="404"/>
      <c r="Q48" s="329"/>
    </row>
    <row r="49" spans="1:221" s="213" customFormat="1" ht="13" x14ac:dyDescent="0.3">
      <c r="A49" s="410" t="s">
        <v>293</v>
      </c>
      <c r="B49" s="386"/>
      <c r="C49" s="386"/>
      <c r="D49" s="417"/>
      <c r="E49" s="403"/>
      <c r="F49" s="404"/>
      <c r="G49" s="404"/>
      <c r="H49" s="404"/>
      <c r="I49" s="404"/>
      <c r="J49" s="404"/>
      <c r="K49" s="404"/>
      <c r="L49" s="404"/>
      <c r="M49" s="404"/>
      <c r="N49" s="404"/>
      <c r="O49" s="404"/>
      <c r="Q49" s="329"/>
    </row>
    <row r="50" spans="1:221" x14ac:dyDescent="0.25">
      <c r="A50" s="272" t="s">
        <v>155</v>
      </c>
      <c r="B50" s="61"/>
      <c r="C50" s="61"/>
      <c r="D50" s="77">
        <f>IF($C$16&lt;0,0,$C$16)</f>
        <v>0</v>
      </c>
      <c r="E50" s="78" t="s">
        <v>41</v>
      </c>
      <c r="F50" s="79" t="s">
        <v>8</v>
      </c>
      <c r="G50" s="80"/>
      <c r="H50" s="80">
        <f>'Rider Rates'!$C$64</f>
        <v>3.1686899999999997E-2</v>
      </c>
      <c r="I50" s="80"/>
      <c r="J50" s="80">
        <f>SUM(G50:I50)</f>
        <v>3.1686899999999997E-2</v>
      </c>
      <c r="K50" s="81" t="s">
        <v>42</v>
      </c>
      <c r="L50" s="82"/>
      <c r="M50" s="82">
        <f>ROUND(D50*H50,2)</f>
        <v>0</v>
      </c>
      <c r="N50" s="160"/>
      <c r="O50" s="82">
        <f>SUM(L50:N50)</f>
        <v>0</v>
      </c>
      <c r="P50" s="192">
        <f>'Rider Rates'!$L$64</f>
        <v>46112</v>
      </c>
      <c r="Q50" s="305"/>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s="213" customFormat="1" x14ac:dyDescent="0.25">
      <c r="A51" s="343"/>
      <c r="B51" s="386"/>
      <c r="C51" s="386"/>
      <c r="D51" s="406"/>
      <c r="E51" s="411"/>
      <c r="F51" s="407"/>
      <c r="G51" s="407"/>
      <c r="H51" s="407"/>
      <c r="I51" s="407"/>
      <c r="J51" s="407"/>
      <c r="K51" s="407"/>
      <c r="L51" s="407"/>
      <c r="M51" s="407"/>
      <c r="N51" s="407"/>
      <c r="O51" s="407"/>
      <c r="Q51" s="338"/>
    </row>
    <row r="52" spans="1:221" s="213" customFormat="1" ht="13" x14ac:dyDescent="0.3">
      <c r="A52" s="410" t="s">
        <v>294</v>
      </c>
      <c r="B52" s="386"/>
      <c r="C52" s="386"/>
      <c r="D52" s="406"/>
      <c r="E52" s="411"/>
      <c r="F52" s="407"/>
      <c r="G52" s="407"/>
      <c r="H52" s="407"/>
      <c r="I52" s="407"/>
      <c r="J52" s="407"/>
      <c r="K52" s="407"/>
      <c r="L52" s="407"/>
      <c r="M52" s="407"/>
      <c r="N52" s="407"/>
      <c r="O52" s="407"/>
      <c r="Q52" s="338"/>
    </row>
    <row r="53" spans="1:221" x14ac:dyDescent="0.25">
      <c r="A53" s="272" t="s">
        <v>153</v>
      </c>
      <c r="B53" s="61"/>
      <c r="C53" s="61"/>
      <c r="D53" s="77">
        <f>'Customer Info'!$B$21+'Customer Info'!$B$22</f>
        <v>0</v>
      </c>
      <c r="E53" s="78" t="s">
        <v>41</v>
      </c>
      <c r="F53" s="79" t="s">
        <v>8</v>
      </c>
      <c r="G53" s="80">
        <f>'Rider Rates'!$C$70</f>
        <v>7.5079999999999994E-2</v>
      </c>
      <c r="H53" s="80"/>
      <c r="I53" s="80"/>
      <c r="J53" s="185">
        <f>SUM(G53:H53)</f>
        <v>7.5079999999999994E-2</v>
      </c>
      <c r="K53" s="81" t="s">
        <v>42</v>
      </c>
      <c r="L53" s="82">
        <f>ROUND(D53*G53,2)</f>
        <v>0</v>
      </c>
      <c r="M53" s="82"/>
      <c r="N53" s="82"/>
      <c r="O53" s="82">
        <f t="shared" ref="O53:O57" si="4">SUM(L53:N53)</f>
        <v>0</v>
      </c>
      <c r="P53" s="192">
        <f>'Rider Rates'!$G$70</f>
        <v>46174</v>
      </c>
      <c r="Q53" s="305"/>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5">
      <c r="A54" s="269" t="s">
        <v>137</v>
      </c>
      <c r="B54" s="61"/>
      <c r="C54" s="61"/>
      <c r="D54" s="1">
        <f>'Customer Info'!B21</f>
        <v>0</v>
      </c>
      <c r="E54" s="78" t="s">
        <v>41</v>
      </c>
      <c r="F54" s="79" t="s">
        <v>8</v>
      </c>
      <c r="G54" s="80">
        <f>'Rider Rates'!$N$75</f>
        <v>6.8778900000000004E-2</v>
      </c>
      <c r="H54" s="80"/>
      <c r="I54" s="80"/>
      <c r="J54" s="185">
        <f>SUM(G54:H54)</f>
        <v>6.8778900000000004E-2</v>
      </c>
      <c r="K54" s="81" t="s">
        <v>42</v>
      </c>
      <c r="L54" s="82">
        <f>ROUND(D54*G54,2)</f>
        <v>0</v>
      </c>
      <c r="M54" s="82"/>
      <c r="N54" s="82"/>
      <c r="O54" s="82">
        <f t="shared" si="4"/>
        <v>0</v>
      </c>
      <c r="P54" s="192">
        <f>'Rider Rates'!$R$75</f>
        <v>46174</v>
      </c>
      <c r="Q54" s="305"/>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5">
      <c r="A55" s="269" t="s">
        <v>164</v>
      </c>
      <c r="B55" s="61"/>
      <c r="C55" s="61"/>
      <c r="D55" s="1">
        <f>'Customer Info'!B22</f>
        <v>0</v>
      </c>
      <c r="E55" s="78" t="s">
        <v>41</v>
      </c>
      <c r="F55" s="79" t="s">
        <v>8</v>
      </c>
      <c r="G55" s="80">
        <f>'Rider Rates'!$N$76</f>
        <v>2.3499999999999999E-4</v>
      </c>
      <c r="H55" s="80"/>
      <c r="I55" s="80"/>
      <c r="J55" s="185">
        <f>SUM(G55:H55)</f>
        <v>2.3499999999999999E-4</v>
      </c>
      <c r="K55" s="81" t="s">
        <v>42</v>
      </c>
      <c r="L55" s="82">
        <f>ROUND(D55*G55,2)</f>
        <v>0</v>
      </c>
      <c r="M55" s="82"/>
      <c r="N55" s="82"/>
      <c r="O55" s="82">
        <f t="shared" si="4"/>
        <v>0</v>
      </c>
      <c r="P55" s="192">
        <f>'Rider Rates'!$R$76</f>
        <v>46174</v>
      </c>
      <c r="Q55" s="305"/>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5">
      <c r="A56" s="272" t="s">
        <v>158</v>
      </c>
      <c r="B56" s="61"/>
      <c r="C56" s="61"/>
      <c r="D56" s="77">
        <f>'Customer Info'!$B$21+'Customer Info'!$B$22</f>
        <v>0</v>
      </c>
      <c r="E56" s="78" t="s">
        <v>41</v>
      </c>
      <c r="F56" s="79" t="s">
        <v>8</v>
      </c>
      <c r="G56" s="80">
        <f>'Rider Rates'!$B$79</f>
        <v>4.1209999999999997E-3</v>
      </c>
      <c r="H56" s="80"/>
      <c r="I56" s="80"/>
      <c r="J56" s="185">
        <f>SUM(G56:H56)</f>
        <v>4.1209999999999997E-3</v>
      </c>
      <c r="K56" s="81" t="s">
        <v>42</v>
      </c>
      <c r="L56" s="82">
        <f>ROUND(D56*G56,2)</f>
        <v>0</v>
      </c>
      <c r="M56" s="82"/>
      <c r="N56" s="82"/>
      <c r="O56" s="82">
        <f t="shared" si="4"/>
        <v>0</v>
      </c>
      <c r="P56" s="192">
        <f>'Rider Rates'!$C$79</f>
        <v>46203</v>
      </c>
      <c r="Q56" s="305"/>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5">
      <c r="A57" s="271" t="s">
        <v>134</v>
      </c>
      <c r="B57" s="61"/>
      <c r="C57" s="61"/>
      <c r="D57" s="77">
        <f>'Customer Info'!$B$21+'Customer Info'!$B$22</f>
        <v>0</v>
      </c>
      <c r="E57" s="78" t="s">
        <v>41</v>
      </c>
      <c r="F57" s="79" t="s">
        <v>8</v>
      </c>
      <c r="G57" s="80">
        <f>'Rider Rates'!$B$82</f>
        <v>3.8972999999999998E-3</v>
      </c>
      <c r="H57" s="80"/>
      <c r="I57" s="93"/>
      <c r="J57" s="185">
        <f>SUM(G57:H57)</f>
        <v>3.8972999999999998E-3</v>
      </c>
      <c r="K57" s="81" t="s">
        <v>42</v>
      </c>
      <c r="L57" s="82">
        <f>ROUND(D57*G57,2)</f>
        <v>0</v>
      </c>
      <c r="M57" s="82"/>
      <c r="N57" s="82"/>
      <c r="O57" s="82">
        <f t="shared" si="4"/>
        <v>0</v>
      </c>
      <c r="P57" s="192">
        <f>'Rider Rates'!$E$82</f>
        <v>45444</v>
      </c>
      <c r="Q57" s="306"/>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ht="13" x14ac:dyDescent="0.3">
      <c r="A58" s="273" t="s">
        <v>70</v>
      </c>
      <c r="B58" s="112"/>
      <c r="C58" s="112"/>
      <c r="D58" s="137"/>
      <c r="E58" s="138"/>
      <c r="F58" s="139"/>
      <c r="G58" s="139"/>
      <c r="H58" s="139"/>
      <c r="I58" s="139"/>
      <c r="J58" s="139"/>
      <c r="K58" s="140"/>
      <c r="L58" s="128">
        <f>SUM(L28:L57)</f>
        <v>0</v>
      </c>
      <c r="M58" s="128">
        <f>SUM(M28:M57)</f>
        <v>0</v>
      </c>
      <c r="N58" s="128">
        <f>SUM(N28:N57)</f>
        <v>26.159999999999997</v>
      </c>
      <c r="O58" s="128">
        <f>SUM(O28:O57)</f>
        <v>26.159999999999997</v>
      </c>
      <c r="P58" s="141"/>
      <c r="Q58" s="270"/>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ht="13" x14ac:dyDescent="0.3">
      <c r="A59" s="269"/>
      <c r="B59" s="61"/>
      <c r="C59" s="61"/>
      <c r="D59" s="77"/>
      <c r="E59" s="78"/>
      <c r="F59" s="79"/>
      <c r="G59" s="79"/>
      <c r="H59" s="79"/>
      <c r="I59" s="79"/>
      <c r="J59" s="83"/>
      <c r="K59" s="81"/>
      <c r="L59" s="79"/>
      <c r="M59" s="128"/>
      <c r="N59" s="79"/>
      <c r="O59" s="79"/>
      <c r="P59" s="123"/>
      <c r="Q59" s="270"/>
      <c r="R59" s="144"/>
      <c r="S59" s="81"/>
      <c r="T59" s="84"/>
      <c r="U59" s="61"/>
      <c r="V59" s="8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ht="13" x14ac:dyDescent="0.3">
      <c r="A60" s="307" t="s">
        <v>71</v>
      </c>
      <c r="B60" s="129"/>
      <c r="C60" s="129"/>
      <c r="D60" s="129"/>
      <c r="E60" s="129"/>
      <c r="F60" s="129"/>
      <c r="G60" s="129"/>
      <c r="H60" s="129"/>
      <c r="I60" s="129"/>
      <c r="J60" s="129"/>
      <c r="K60" s="129"/>
      <c r="L60" s="142">
        <f>L24+L58</f>
        <v>0</v>
      </c>
      <c r="M60" s="142">
        <f>M24+M58</f>
        <v>0</v>
      </c>
      <c r="N60" s="142">
        <f>N24+N58</f>
        <v>47.16</v>
      </c>
      <c r="O60" s="143">
        <f>O24+O58</f>
        <v>47.16</v>
      </c>
      <c r="P60" s="143"/>
      <c r="Q60" s="270"/>
      <c r="R60" s="125"/>
      <c r="S60" s="125"/>
      <c r="T60" s="145"/>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ht="13" x14ac:dyDescent="0.3">
      <c r="A61" s="308"/>
      <c r="B61" s="61"/>
      <c r="C61" s="61"/>
      <c r="D61" s="61"/>
      <c r="E61" s="61"/>
      <c r="F61" s="61"/>
      <c r="G61" s="61"/>
      <c r="H61" s="61"/>
      <c r="I61" s="61"/>
      <c r="J61" s="61"/>
      <c r="K61" s="61"/>
      <c r="L61" s="61"/>
      <c r="M61" s="61"/>
      <c r="N61" s="61"/>
      <c r="O61" s="61"/>
      <c r="P61" s="61"/>
      <c r="Q61" s="309"/>
      <c r="R61" s="125"/>
      <c r="S61" s="125"/>
      <c r="T61" s="145"/>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ht="13" x14ac:dyDescent="0.3">
      <c r="A62" s="310"/>
      <c r="B62" s="61"/>
      <c r="C62" s="61"/>
      <c r="D62" s="61"/>
      <c r="E62" s="61"/>
      <c r="F62" s="61"/>
      <c r="G62" s="61"/>
      <c r="H62" s="61"/>
      <c r="I62" s="61"/>
      <c r="J62" s="61"/>
      <c r="K62" s="61"/>
      <c r="L62" s="61"/>
      <c r="M62" s="61"/>
      <c r="N62" s="61"/>
      <c r="O62" s="61"/>
      <c r="P62" s="61"/>
      <c r="Q62" s="309"/>
      <c r="R62" s="125"/>
      <c r="S62" s="125"/>
      <c r="T62" s="145"/>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ht="13" x14ac:dyDescent="0.3">
      <c r="A63" s="278" t="s">
        <v>88</v>
      </c>
      <c r="B63" s="61"/>
      <c r="C63" s="61"/>
      <c r="D63" s="125"/>
      <c r="E63" s="61"/>
      <c r="F63" s="61"/>
      <c r="G63" s="61"/>
      <c r="H63" s="61"/>
      <c r="I63" s="61"/>
      <c r="J63" s="61"/>
      <c r="K63" s="61"/>
      <c r="L63" s="61"/>
      <c r="M63" s="61"/>
      <c r="N63" s="61"/>
      <c r="O63" s="84">
        <f>O22+O58</f>
        <v>47.16</v>
      </c>
      <c r="P63" s="61"/>
      <c r="Q63" s="309"/>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ht="13" x14ac:dyDescent="0.3">
      <c r="A64" s="310"/>
      <c r="B64" s="125"/>
      <c r="C64" s="125"/>
      <c r="D64" s="125"/>
      <c r="E64" s="125"/>
      <c r="F64" s="125"/>
      <c r="G64" s="125"/>
      <c r="H64" s="125"/>
      <c r="I64" s="61"/>
      <c r="J64" s="61"/>
      <c r="K64" s="61"/>
      <c r="L64" s="61"/>
      <c r="M64" s="61"/>
      <c r="N64" s="61"/>
      <c r="O64" s="61"/>
      <c r="P64" s="61"/>
      <c r="Q64" s="277"/>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21" ht="13" x14ac:dyDescent="0.3">
      <c r="A65" s="267" t="s">
        <v>110</v>
      </c>
      <c r="B65" s="61"/>
      <c r="C65" s="61"/>
      <c r="D65" s="61"/>
      <c r="E65" s="61"/>
      <c r="F65" s="61"/>
      <c r="G65" s="61"/>
      <c r="H65" s="61"/>
      <c r="I65" s="61"/>
      <c r="J65" s="61"/>
      <c r="K65" s="61"/>
      <c r="L65" s="61"/>
      <c r="M65" s="61"/>
      <c r="N65" s="61"/>
      <c r="O65" s="146">
        <f>IF($C$16&lt;0,O60,IF(O60&gt;O63,O60,O63))</f>
        <v>47.16</v>
      </c>
      <c r="P65" s="79"/>
      <c r="Q65" s="277"/>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21" x14ac:dyDescent="0.25">
      <c r="A66" s="310"/>
      <c r="Q66" s="249"/>
    </row>
    <row r="67" spans="1:221" ht="13" x14ac:dyDescent="0.3">
      <c r="A67" s="311"/>
      <c r="B67" s="72"/>
      <c r="C67" s="72"/>
      <c r="D67" s="72"/>
      <c r="E67" s="72"/>
      <c r="F67" s="72"/>
      <c r="G67" s="72"/>
      <c r="H67" s="72"/>
      <c r="I67" s="129" t="s">
        <v>114</v>
      </c>
      <c r="J67" s="129"/>
      <c r="K67" s="129"/>
      <c r="L67" s="312"/>
      <c r="M67" s="312"/>
      <c r="N67" s="312"/>
      <c r="O67" s="312">
        <f>ROUND(IF($C$16&lt;1,0,O60/($C$16*100)*10000),2)</f>
        <v>0</v>
      </c>
      <c r="P67" s="71" t="s">
        <v>83</v>
      </c>
      <c r="Q67" s="257"/>
      <c r="AF67" s="362"/>
      <c r="AG67" s="362"/>
    </row>
    <row r="68" spans="1:221" ht="13" x14ac:dyDescent="0.3">
      <c r="A68" s="111"/>
      <c r="I68" s="189"/>
      <c r="J68" s="61"/>
      <c r="K68" s="61"/>
      <c r="L68" s="61"/>
      <c r="M68" s="61"/>
      <c r="N68" s="61"/>
      <c r="O68" s="190"/>
      <c r="P68" s="23"/>
    </row>
    <row r="69" spans="1:221" x14ac:dyDescent="0.25">
      <c r="A69" s="111"/>
    </row>
    <row r="70" spans="1:221" ht="13" x14ac:dyDescent="0.3">
      <c r="A70" s="111"/>
      <c r="O70" s="360"/>
    </row>
    <row r="71" spans="1:221" x14ac:dyDescent="0.25">
      <c r="A71" s="111"/>
    </row>
    <row r="72" spans="1:221" x14ac:dyDescent="0.25">
      <c r="A72" s="111"/>
    </row>
  </sheetData>
  <sheetProtection algorithmName="SHA-512" hashValue="kBmoom8gNwzMMrGJ5fkhaYIadKb2s9mcP83vxwddoVwHK0gD2AnO68Scb7IPkgdb21HtKQg9MHY6khjF2nQnHA==" saltValue="8+iaMOQEatKfdIc11y/JDA==" spinCount="100000" sheet="1" objects="1" scenarios="1"/>
  <mergeCells count="8">
    <mergeCell ref="G20:J20"/>
    <mergeCell ref="L20:O20"/>
    <mergeCell ref="A1:P1"/>
    <mergeCell ref="A2:P2"/>
    <mergeCell ref="A4:P4"/>
    <mergeCell ref="A5:Q5"/>
    <mergeCell ref="A7:K7"/>
    <mergeCell ref="A13:I13"/>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21" r:id="rId4" name="Button 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522" r:id="rId5" name="Button 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523" r:id="rId6" name="Button 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524" r:id="rId7" name="Button 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525" r:id="rId8" name="Button 5">
              <controlPr defaultSize="0" print="0" autoFill="0" autoPict="0" macro="[0]!Info">
                <anchor moveWithCells="1">
                  <from>
                    <xdr:col>14</xdr:col>
                    <xdr:colOff>374650</xdr:colOff>
                    <xdr:row>78</xdr:row>
                    <xdr:rowOff>12700</xdr:rowOff>
                  </from>
                  <to>
                    <xdr:col>14</xdr:col>
                    <xdr:colOff>723900</xdr:colOff>
                    <xdr:row>79</xdr:row>
                    <xdr:rowOff>57150</xdr:rowOff>
                  </to>
                </anchor>
              </controlPr>
            </control>
          </mc:Choice>
        </mc:AlternateContent>
        <mc:AlternateContent xmlns:mc="http://schemas.openxmlformats.org/markup-compatibility/2006">
          <mc:Choice Requires="x14">
            <control shapeId="235526" r:id="rId9" name="Button 6">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235527" r:id="rId10" name="Button 7">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35528" r:id="rId11" name="Button 8">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35529" r:id="rId12" name="Button 9">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35530" r:id="rId13" name="Button 10">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35531" r:id="rId14" name="Button 11">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235532" r:id="rId15" name="Button 1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533" r:id="rId16" name="Button 1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534" r:id="rId17" name="Button 1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535" r:id="rId18" name="Button 1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536" r:id="rId19" name="Button 16">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35537" r:id="rId20" name="Button 1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35538" r:id="rId21" name="Button 18">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35539" r:id="rId22" name="Button 1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35540" r:id="rId23" name="Button 20">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35541" r:id="rId24" name="Button 21">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35542" r:id="rId25" name="Button 22">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35543" r:id="rId26" name="Button 23">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35544" r:id="rId27" name="Button 24">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35545" r:id="rId28" name="Button 25">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35546" r:id="rId29" name="Button 26">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35547" r:id="rId30" name="Button 27">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35548" r:id="rId31" name="Button 28">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35549" r:id="rId32" name="Button 2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35550" r:id="rId33" name="Button 30">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35551" r:id="rId34" name="Button 3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35552" r:id="rId35" name="Button 32">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35553" r:id="rId36" name="Button 3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35554" r:id="rId37" name="Button 34">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35555" r:id="rId38" name="Button 3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35556" r:id="rId39" name="Button 36">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35557" r:id="rId40" name="Button 37">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35558" r:id="rId41" name="Button 38">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35559" r:id="rId42" name="Button 39">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35560" r:id="rId43" name="Button 40">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35561" r:id="rId44" name="Button 4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35562" r:id="rId45" name="Button 42">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35563" r:id="rId46" name="Button 4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35564" r:id="rId47" name="Button 44">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35565" r:id="rId48" name="Button 4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35566" r:id="rId49" name="Button 46">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35567" r:id="rId50" name="Button 4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35568" r:id="rId51" name="Button 48">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35569" r:id="rId52" name="Button 4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35570" r:id="rId53" name="Button 50">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35571" r:id="rId54" name="Button 5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35572" r:id="rId55" name="Button 52">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35573" r:id="rId56" name="Button 53">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35574" r:id="rId57" name="Button 54">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35575" r:id="rId58" name="Button 55">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35576" r:id="rId59" name="Button 56">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35577" r:id="rId60" name="Button 5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35578" r:id="rId61" name="Button 58">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35579" r:id="rId62" name="Button 5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35580" r:id="rId63" name="Button 60">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35581" r:id="rId64" name="Button 6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35582" r:id="rId65" name="Button 62">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35583" r:id="rId66" name="Button 6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35584" r:id="rId67" name="Button 64">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35585" r:id="rId68" name="Button 65">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35586" r:id="rId69" name="Button 66">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35587" r:id="rId70" name="Button 67">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35588" r:id="rId71" name="Button 68">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235589" r:id="rId72" name="Button 6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590" r:id="rId73" name="Button 7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591" r:id="rId74" name="Button 7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592" r:id="rId75" name="Button 7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593" r:id="rId76" name="Button 73">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35594" r:id="rId77" name="Button 74">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35595" r:id="rId78" name="Button 75">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35596" r:id="rId79" name="Button 76">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35597" r:id="rId80" name="Button 77">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35598" r:id="rId81" name="Button 78">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35599" r:id="rId82" name="Button 79">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35600" r:id="rId83" name="Button 80">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235601" r:id="rId84" name="Button 81">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35602" r:id="rId85" name="Button 82">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35603" r:id="rId86" name="Button 83">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35604" r:id="rId87" name="Button 84">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235605" r:id="rId88" name="Button 85">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35606" r:id="rId89" name="Button 86">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35607" r:id="rId90" name="Button 87">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35608" r:id="rId91" name="Button 88">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35609" r:id="rId92" name="Button 89">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35610" r:id="rId93" name="Button 90">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35611" r:id="rId94" name="Button 91">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35612" r:id="rId95" name="Button 92">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35613" r:id="rId96" name="Button 93">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35614" r:id="rId97" name="Button 94">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35615" r:id="rId98" name="Button 95">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35616" r:id="rId99" name="Button 96">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235617" r:id="rId100" name="Button 97">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35618" r:id="rId101" name="Button 98">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35619" r:id="rId102" name="Button 99">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35620" r:id="rId103" name="Button 100">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35621" r:id="rId104" name="Button 101">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35622" r:id="rId105" name="Button 102">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35623" r:id="rId106" name="Button 103">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35624" r:id="rId107" name="Button 104">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35625" r:id="rId108" name="Button 105">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35626" r:id="rId109" name="Button 106">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35627" r:id="rId110" name="Button 107">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35628" r:id="rId111" name="Button 108">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35629" r:id="rId112" name="Button 109">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35630" r:id="rId113" name="Button 110">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35631" r:id="rId114" name="Button 111">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35632" r:id="rId115" name="Button 112">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235633" r:id="rId116" name="Button 113">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35634" r:id="rId117" name="Button 114">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35635" r:id="rId118" name="Button 115">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35636" r:id="rId119" name="Button 116">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35637" r:id="rId120" name="Button 117">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35638" r:id="rId121" name="Button 118">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35639" r:id="rId122" name="Button 119">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35640" r:id="rId123" name="Button 120">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35641" r:id="rId124" name="Button 121">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35642" r:id="rId125" name="Button 122">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35643" r:id="rId126" name="Button 123">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35644" r:id="rId127" name="Button 124">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235645" r:id="rId128" name="Button 125">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235646" r:id="rId129" name="Button 12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647" r:id="rId130" name="Button 12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648" r:id="rId131" name="Button 12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649" r:id="rId132" name="Button 12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650" r:id="rId133" name="Button 13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35651" r:id="rId134" name="Button 131">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35652" r:id="rId135" name="Button 132">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35653" r:id="rId136" name="Button 133">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35654" r:id="rId137" name="Button 134">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35655" r:id="rId138" name="Button 135">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35656" r:id="rId139" name="Button 136">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35657" r:id="rId140" name="Button 137">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35658" r:id="rId141" name="Button 138">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35659" r:id="rId142" name="Button 139">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35660" r:id="rId143" name="Button 140">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35661" r:id="rId144" name="Button 141">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35662" r:id="rId145" name="Button 14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35663" r:id="rId146" name="Button 143">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35664" r:id="rId147" name="Button 144">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35665" r:id="rId148" name="Button 145">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35666" r:id="rId149" name="Button 14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35667" r:id="rId150" name="Button 147">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35668" r:id="rId151" name="Button 148">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35669" r:id="rId152" name="Button 149">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35670" r:id="rId153" name="Button 150">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35671" r:id="rId154" name="Button 151">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35672" r:id="rId155" name="Button 152">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35673" r:id="rId156" name="Button 153">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35674" r:id="rId157" name="Button 15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35675" r:id="rId158" name="Button 155">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35676" r:id="rId159" name="Button 156">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35677" r:id="rId160" name="Button 157">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35678" r:id="rId161" name="Button 15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35679" r:id="rId162" name="Button 159">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35680" r:id="rId163" name="Button 160">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35681" r:id="rId164" name="Button 161">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35682" r:id="rId165" name="Button 16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35683" r:id="rId166" name="Button 163">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35684" r:id="rId167" name="Button 164">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35685" r:id="rId168" name="Button 165">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35686" r:id="rId169" name="Button 166">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35687" r:id="rId170" name="Button 167">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35688" r:id="rId171" name="Button 168">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35689" r:id="rId172" name="Button 169">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35690" r:id="rId173" name="Button 17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35691" r:id="rId174" name="Button 171">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35692" r:id="rId175" name="Button 172">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35693" r:id="rId176" name="Button 173">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35694" r:id="rId177" name="Button 17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35695" r:id="rId178" name="Button 175">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35696" r:id="rId179" name="Button 176">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35697" r:id="rId180" name="Button 177">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35698" r:id="rId181" name="Button 178">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35699" r:id="rId182" name="Button 179">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35700" r:id="rId183" name="Button 180">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35701" r:id="rId184" name="Button 181">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35702" r:id="rId185" name="Button 182">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235703" r:id="rId186" name="Button 183">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35704" r:id="rId187" name="Button 184">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35705" r:id="rId188" name="Button 185">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35706" r:id="rId189" name="Button 186">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35707" r:id="rId190" name="Button 18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708" r:id="rId191" name="Button 18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35709" r:id="rId192" name="Button 18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M86"/>
  <sheetViews>
    <sheetView showGridLines="0" zoomScale="80" zoomScaleNormal="80" workbookViewId="0">
      <selection sqref="A1:P1"/>
    </sheetView>
  </sheetViews>
  <sheetFormatPr defaultRowHeight="12.5" x14ac:dyDescent="0.25"/>
  <cols>
    <col min="1" max="1" width="31" customWidth="1"/>
    <col min="2" max="2" width="2.1796875" customWidth="1"/>
    <col min="3" max="3" width="24.81640625" customWidth="1"/>
    <col min="4" max="4" width="15.26953125" customWidth="1"/>
    <col min="5" max="5" width="9.81640625" customWidth="1"/>
    <col min="6" max="6" width="3.7265625" customWidth="1"/>
    <col min="7" max="8" width="13.26953125" customWidth="1"/>
    <col min="9" max="9" width="14.54296875" customWidth="1"/>
    <col min="10" max="10" width="13.26953125" customWidth="1"/>
    <col min="11" max="11" width="7" customWidth="1"/>
    <col min="12" max="12" width="15.1796875" customWidth="1"/>
    <col min="13" max="14" width="14.453125" customWidth="1"/>
    <col min="15" max="15" width="16.26953125" bestFit="1" customWidth="1"/>
    <col min="16" max="16" width="13.81640625" bestFit="1" customWidth="1"/>
    <col min="18" max="26" width="9.1796875" hidden="1" customWidth="1"/>
    <col min="27" max="27" width="10.54296875" hidden="1" customWidth="1"/>
    <col min="28" max="29" width="9.1796875" hidden="1" customWidth="1"/>
    <col min="30" max="30" width="10" hidden="1" customWidth="1"/>
    <col min="31" max="31" width="10.1796875" bestFit="1" customWidth="1"/>
  </cols>
  <sheetData>
    <row r="1" spans="1:30" s="213" customFormat="1" ht="20" x14ac:dyDescent="0.4">
      <c r="A1" s="499" t="s">
        <v>346</v>
      </c>
      <c r="B1" s="500"/>
      <c r="C1" s="500"/>
      <c r="D1" s="500"/>
      <c r="E1" s="500"/>
      <c r="F1" s="500"/>
      <c r="G1" s="500"/>
      <c r="H1" s="500"/>
      <c r="I1" s="500"/>
      <c r="J1" s="500"/>
      <c r="K1" s="500"/>
      <c r="L1" s="500"/>
      <c r="M1" s="500"/>
      <c r="N1" s="500"/>
      <c r="O1" s="500"/>
      <c r="P1" s="501"/>
    </row>
    <row r="2" spans="1:30" ht="18" x14ac:dyDescent="0.4">
      <c r="A2" s="524" t="s">
        <v>276</v>
      </c>
      <c r="B2" s="525"/>
      <c r="C2" s="525"/>
      <c r="D2" s="525"/>
      <c r="E2" s="525"/>
      <c r="F2" s="525"/>
      <c r="G2" s="525"/>
      <c r="H2" s="525"/>
      <c r="I2" s="525"/>
      <c r="J2" s="525"/>
      <c r="K2" s="525"/>
      <c r="L2" s="525"/>
      <c r="M2" s="525"/>
      <c r="N2" s="525"/>
      <c r="O2" s="525"/>
      <c r="P2" s="526"/>
    </row>
    <row r="3" spans="1:30" ht="11.25" customHeight="1" x14ac:dyDescent="0.4">
      <c r="A3" s="431"/>
      <c r="B3" s="430"/>
      <c r="C3" s="430"/>
      <c r="D3" s="430"/>
      <c r="E3" s="430"/>
      <c r="F3" s="430"/>
      <c r="G3" s="430"/>
      <c r="H3" s="430"/>
      <c r="I3" s="430"/>
      <c r="J3" s="430"/>
      <c r="K3" s="430"/>
      <c r="L3" s="430"/>
      <c r="M3" s="430"/>
      <c r="N3" s="430"/>
      <c r="O3" s="430"/>
      <c r="P3" s="432"/>
    </row>
    <row r="4" spans="1:30" ht="15.5" x14ac:dyDescent="0.35">
      <c r="A4" s="502" t="str">
        <f>'Customer Info'!B11</f>
        <v>Breakdown of Charges Based on Entered Information</v>
      </c>
      <c r="B4" s="503"/>
      <c r="C4" s="503"/>
      <c r="D4" s="503"/>
      <c r="E4" s="503"/>
      <c r="F4" s="503"/>
      <c r="G4" s="503"/>
      <c r="H4" s="503"/>
      <c r="I4" s="503"/>
      <c r="J4" s="503"/>
      <c r="K4" s="503"/>
      <c r="L4" s="503"/>
      <c r="M4" s="503"/>
      <c r="N4" s="503"/>
      <c r="O4" s="503"/>
      <c r="P4" s="504"/>
    </row>
    <row r="5" spans="1:30" ht="15.65" customHeight="1" x14ac:dyDescent="0.25">
      <c r="A5" s="529" t="s">
        <v>270</v>
      </c>
      <c r="B5" s="529"/>
      <c r="C5" s="529"/>
      <c r="D5" s="529"/>
      <c r="E5" s="529"/>
      <c r="F5" s="529"/>
      <c r="G5" s="529"/>
      <c r="H5" s="529"/>
      <c r="I5" s="529"/>
      <c r="J5" s="529"/>
      <c r="K5" s="529"/>
      <c r="L5" s="529"/>
      <c r="M5" s="529"/>
      <c r="N5" s="529"/>
      <c r="O5" s="529"/>
      <c r="P5" s="530"/>
    </row>
    <row r="6" spans="1:30" x14ac:dyDescent="0.25">
      <c r="A6" s="253">
        <f ca="1">TODAY()</f>
        <v>46226</v>
      </c>
      <c r="B6" s="76"/>
      <c r="C6" s="76"/>
      <c r="D6" s="76"/>
      <c r="E6" s="76"/>
      <c r="F6" s="76"/>
      <c r="G6" s="76"/>
      <c r="H6" s="76"/>
      <c r="I6" s="76"/>
      <c r="J6" s="76"/>
      <c r="K6" s="76"/>
      <c r="L6" s="76"/>
      <c r="M6" s="76"/>
      <c r="P6" s="249"/>
    </row>
    <row r="7" spans="1:30" ht="14.5" customHeight="1" x14ac:dyDescent="0.5">
      <c r="A7" s="517"/>
      <c r="B7" s="518"/>
      <c r="C7" s="518"/>
      <c r="D7" s="518"/>
      <c r="E7" s="518"/>
      <c r="F7" s="518"/>
      <c r="G7" s="518"/>
      <c r="H7" s="518"/>
      <c r="I7" s="518"/>
      <c r="J7" s="518"/>
      <c r="K7" s="518"/>
      <c r="L7" s="518"/>
      <c r="M7" s="518"/>
      <c r="N7" s="518"/>
      <c r="O7" s="518"/>
      <c r="P7" s="519"/>
    </row>
    <row r="8" spans="1:30" ht="15.5" x14ac:dyDescent="0.35">
      <c r="A8" s="255" t="s">
        <v>2</v>
      </c>
      <c r="B8" s="22"/>
      <c r="C8" s="23">
        <f>'Customer Info'!B6</f>
        <v>0</v>
      </c>
      <c r="I8" s="24"/>
      <c r="P8" s="249"/>
    </row>
    <row r="9" spans="1:30" ht="15.5" x14ac:dyDescent="0.35">
      <c r="A9" s="256" t="s">
        <v>26</v>
      </c>
      <c r="B9" s="22"/>
      <c r="C9" s="23">
        <f>'Customer Info'!B7</f>
        <v>0</v>
      </c>
      <c r="P9" s="249"/>
    </row>
    <row r="10" spans="1:30" ht="13" x14ac:dyDescent="0.3">
      <c r="A10" s="255" t="s">
        <v>3</v>
      </c>
      <c r="B10" s="156">
        <f>'Customer Info'!B8</f>
        <v>8</v>
      </c>
      <c r="C10" s="358" t="str">
        <f>LOOKUP(B10,R10:AD10,R12:AD12)</f>
        <v>August</v>
      </c>
      <c r="D10" s="101">
        <f>'Customer Info'!C8</f>
        <v>2026</v>
      </c>
      <c r="P10" s="249"/>
      <c r="S10">
        <v>1</v>
      </c>
      <c r="T10">
        <v>2</v>
      </c>
      <c r="U10">
        <v>3</v>
      </c>
      <c r="V10">
        <v>4</v>
      </c>
      <c r="W10">
        <v>5</v>
      </c>
      <c r="X10">
        <v>6</v>
      </c>
      <c r="Y10">
        <v>7</v>
      </c>
      <c r="Z10">
        <v>8</v>
      </c>
      <c r="AA10">
        <v>9</v>
      </c>
      <c r="AB10">
        <v>10</v>
      </c>
      <c r="AC10">
        <v>11</v>
      </c>
      <c r="AD10">
        <v>12</v>
      </c>
    </row>
    <row r="11" spans="1:30" ht="13" x14ac:dyDescent="0.3">
      <c r="A11" s="255" t="s">
        <v>250</v>
      </c>
      <c r="B11" s="156"/>
      <c r="C11" s="358" t="str">
        <f>'Customer Info'!$B$9</f>
        <v>No</v>
      </c>
      <c r="D11" s="101"/>
      <c r="P11" s="249"/>
    </row>
    <row r="12" spans="1:30" ht="15" customHeight="1" x14ac:dyDescent="0.3">
      <c r="A12" s="527"/>
      <c r="B12" s="528"/>
      <c r="C12" s="528"/>
      <c r="D12" s="528"/>
      <c r="E12" s="528"/>
      <c r="F12" s="528"/>
      <c r="G12" s="528"/>
      <c r="H12" s="528"/>
      <c r="I12" s="528"/>
      <c r="P12" s="249"/>
      <c r="R12" t="s">
        <v>109</v>
      </c>
      <c r="S12" s="45" t="s">
        <v>97</v>
      </c>
      <c r="T12" s="45" t="s">
        <v>98</v>
      </c>
      <c r="U12" s="45" t="s">
        <v>99</v>
      </c>
      <c r="V12" s="45" t="s">
        <v>100</v>
      </c>
      <c r="W12" s="45" t="s">
        <v>101</v>
      </c>
      <c r="X12" s="45" t="s">
        <v>102</v>
      </c>
      <c r="Y12" s="45" t="s">
        <v>103</v>
      </c>
      <c r="Z12" s="45" t="s">
        <v>104</v>
      </c>
      <c r="AA12" s="45" t="s">
        <v>105</v>
      </c>
      <c r="AB12" s="45" t="s">
        <v>107</v>
      </c>
      <c r="AC12" s="45" t="s">
        <v>106</v>
      </c>
      <c r="AD12" s="45" t="s">
        <v>108</v>
      </c>
    </row>
    <row r="13" spans="1:30" ht="13" x14ac:dyDescent="0.3">
      <c r="A13" s="260" t="s">
        <v>27</v>
      </c>
      <c r="B13" s="20"/>
      <c r="C13" s="20"/>
      <c r="D13" s="20"/>
      <c r="E13" s="20"/>
      <c r="F13" s="20"/>
      <c r="G13" s="20"/>
      <c r="H13" s="20"/>
      <c r="I13" s="20"/>
      <c r="J13" s="20"/>
      <c r="K13" s="20"/>
      <c r="L13" s="20"/>
      <c r="M13" s="20"/>
      <c r="N13" s="20"/>
      <c r="O13" s="20"/>
      <c r="P13" s="248"/>
      <c r="R13" s="3" t="s">
        <v>154</v>
      </c>
      <c r="S13" s="161">
        <f>'Rider Rates'!$D$71</f>
        <v>7.5079999999999994E-2</v>
      </c>
      <c r="T13" s="161">
        <f>'Rider Rates'!$D$71</f>
        <v>7.5079999999999994E-2</v>
      </c>
      <c r="U13" s="161">
        <f>'Rider Rates'!$D$71</f>
        <v>7.5079999999999994E-2</v>
      </c>
      <c r="V13" s="161">
        <f>'Rider Rates'!$D$71</f>
        <v>7.5079999999999994E-2</v>
      </c>
      <c r="W13" s="161">
        <f>'Rider Rates'!$D$71</f>
        <v>7.5079999999999994E-2</v>
      </c>
      <c r="X13" s="161">
        <f>'Rider Rates'!$D$70</f>
        <v>7.5079999999999994E-2</v>
      </c>
      <c r="Y13" s="161">
        <f>'Rider Rates'!$D$70</f>
        <v>7.5079999999999994E-2</v>
      </c>
      <c r="Z13" s="161">
        <f>'Rider Rates'!$D$70</f>
        <v>7.5079999999999994E-2</v>
      </c>
      <c r="AA13" s="161">
        <f>'Rider Rates'!$D$70</f>
        <v>7.5079999999999994E-2</v>
      </c>
      <c r="AB13" s="161">
        <f>'Rider Rates'!$D$71</f>
        <v>7.5079999999999994E-2</v>
      </c>
      <c r="AC13" s="161">
        <f>'Rider Rates'!$D$71</f>
        <v>7.5079999999999994E-2</v>
      </c>
      <c r="AD13" s="161">
        <f>'Rider Rates'!$D$71</f>
        <v>7.5079999999999994E-2</v>
      </c>
    </row>
    <row r="14" spans="1:30" x14ac:dyDescent="0.25">
      <c r="A14" s="254"/>
      <c r="C14" s="45" t="s">
        <v>54</v>
      </c>
      <c r="D14" s="45" t="s">
        <v>55</v>
      </c>
      <c r="P14" s="249"/>
    </row>
    <row r="15" spans="1:30" x14ac:dyDescent="0.25">
      <c r="A15" s="259" t="s">
        <v>28</v>
      </c>
      <c r="B15" s="27"/>
      <c r="C15" s="38">
        <f>'Customer Info'!B18</f>
        <v>0</v>
      </c>
      <c r="D15" s="38">
        <f>ROUND(C15*C18,1)</f>
        <v>0</v>
      </c>
      <c r="E15" s="27" t="s">
        <v>45</v>
      </c>
      <c r="F15" s="28"/>
      <c r="G15" s="27" t="s">
        <v>15</v>
      </c>
      <c r="I15" s="42" t="s">
        <v>15</v>
      </c>
      <c r="J15" s="27"/>
      <c r="K15" s="27"/>
      <c r="L15" s="27"/>
      <c r="M15" s="27"/>
      <c r="N15" s="27"/>
      <c r="P15" s="249"/>
    </row>
    <row r="16" spans="1:30" x14ac:dyDescent="0.25">
      <c r="A16" s="259" t="s">
        <v>29</v>
      </c>
      <c r="B16" s="27"/>
      <c r="C16" s="38">
        <f>'Customer Info'!B19</f>
        <v>0</v>
      </c>
      <c r="D16" s="38">
        <f>C16*C18</f>
        <v>0</v>
      </c>
      <c r="E16" s="27" t="s">
        <v>45</v>
      </c>
      <c r="F16" s="28"/>
      <c r="G16" s="27" t="s">
        <v>30</v>
      </c>
      <c r="I16" s="315" t="str">
        <f>IF(MAX(C15,C16)&gt;0,C17/(MAX(C15,C16)*730), " ")</f>
        <v xml:space="preserve"> </v>
      </c>
      <c r="J16" s="27"/>
      <c r="K16" s="27"/>
      <c r="L16" s="27"/>
      <c r="M16" s="27"/>
      <c r="N16" s="27"/>
      <c r="P16" s="249"/>
      <c r="X16" s="161"/>
      <c r="Y16" s="161"/>
      <c r="Z16" s="161"/>
      <c r="AA16" s="161"/>
    </row>
    <row r="17" spans="1:30" x14ac:dyDescent="0.25">
      <c r="A17" s="259" t="s">
        <v>43</v>
      </c>
      <c r="B17" s="27"/>
      <c r="C17" s="29">
        <f>IF('Customer Info'!B21+'Customer Info'!B22-'Customer Info'!B23&lt;0,0,'Customer Info'!B21+'Customer Info'!B22-'Customer Info'!B23)</f>
        <v>0</v>
      </c>
      <c r="D17" s="29">
        <f>C17*C18</f>
        <v>0</v>
      </c>
      <c r="E17" s="27" t="s">
        <v>41</v>
      </c>
      <c r="F17" s="28"/>
      <c r="G17" s="27"/>
      <c r="H17" s="27"/>
      <c r="I17" s="27"/>
      <c r="J17" s="27"/>
      <c r="K17" s="27"/>
      <c r="L17" s="27"/>
      <c r="M17" s="27"/>
      <c r="N17" s="27"/>
      <c r="O17" s="27"/>
      <c r="P17" s="249"/>
    </row>
    <row r="18" spans="1:30" ht="13" x14ac:dyDescent="0.3">
      <c r="A18" s="259" t="s">
        <v>53</v>
      </c>
      <c r="B18" s="27"/>
      <c r="C18" s="316">
        <f>+'Customer Info'!E18</f>
        <v>1</v>
      </c>
      <c r="D18" s="27"/>
      <c r="E18" s="27"/>
      <c r="F18" s="28"/>
      <c r="G18" s="21"/>
      <c r="H18" s="21"/>
      <c r="I18" s="21"/>
      <c r="J18" s="21"/>
      <c r="K18" s="27"/>
      <c r="L18" s="27"/>
      <c r="M18" s="27"/>
      <c r="N18" s="27"/>
      <c r="P18" s="249"/>
      <c r="S18" s="161"/>
      <c r="T18" s="161"/>
      <c r="U18" s="161"/>
      <c r="V18" s="161"/>
      <c r="W18" s="161"/>
      <c r="X18" s="161"/>
      <c r="Y18" s="161"/>
      <c r="Z18" s="161"/>
      <c r="AA18" s="161"/>
      <c r="AB18" s="161"/>
      <c r="AC18" s="161"/>
      <c r="AD18" s="161"/>
    </row>
    <row r="19" spans="1:30" x14ac:dyDescent="0.25">
      <c r="A19" s="259" t="s">
        <v>15</v>
      </c>
      <c r="B19" s="27"/>
      <c r="C19" s="317" t="s">
        <v>15</v>
      </c>
      <c r="D19" s="551" t="s">
        <v>15</v>
      </c>
      <c r="E19" s="551"/>
      <c r="F19" s="551"/>
      <c r="G19" s="551"/>
      <c r="H19" s="551"/>
      <c r="K19" s="27"/>
      <c r="L19" s="27"/>
      <c r="M19" s="27"/>
      <c r="N19" s="27"/>
      <c r="O19" s="300"/>
      <c r="P19" s="249"/>
    </row>
    <row r="20" spans="1:30" ht="13" x14ac:dyDescent="0.3">
      <c r="A20" s="259" t="s">
        <v>15</v>
      </c>
      <c r="B20" s="27"/>
      <c r="C20" s="317" t="s">
        <v>15</v>
      </c>
      <c r="D20" s="551" t="s">
        <v>15</v>
      </c>
      <c r="E20" s="551"/>
      <c r="F20" s="551"/>
      <c r="G20" s="551"/>
      <c r="H20" s="551"/>
      <c r="I20" s="21"/>
      <c r="J20" s="21"/>
      <c r="K20" s="27"/>
      <c r="L20" s="27"/>
      <c r="M20" s="27"/>
      <c r="N20" s="27"/>
      <c r="O20" s="300"/>
      <c r="P20" s="249"/>
    </row>
    <row r="21" spans="1:30" ht="13" x14ac:dyDescent="0.3">
      <c r="A21" s="259"/>
      <c r="B21" s="27"/>
      <c r="C21" s="28"/>
      <c r="D21" s="28"/>
      <c r="E21" s="28"/>
      <c r="F21" s="28"/>
      <c r="G21" s="21"/>
      <c r="H21" s="21"/>
      <c r="I21" s="21"/>
      <c r="J21" s="21"/>
      <c r="K21" s="27"/>
      <c r="L21" s="27"/>
      <c r="M21" s="27"/>
      <c r="N21" s="27"/>
      <c r="O21" s="27"/>
      <c r="P21" s="249"/>
    </row>
    <row r="22" spans="1:30" ht="13" x14ac:dyDescent="0.3">
      <c r="A22" s="260" t="s">
        <v>31</v>
      </c>
      <c r="B22" s="20"/>
      <c r="C22" s="20"/>
      <c r="D22" s="20"/>
      <c r="E22" s="20"/>
      <c r="F22" s="20"/>
      <c r="G22" s="520" t="s">
        <v>67</v>
      </c>
      <c r="H22" s="521"/>
      <c r="I22" s="521"/>
      <c r="J22" s="522"/>
      <c r="K22" s="20"/>
      <c r="L22" s="523" t="s">
        <v>68</v>
      </c>
      <c r="M22" s="523"/>
      <c r="N22" s="523"/>
      <c r="O22" s="523"/>
      <c r="P22" s="249"/>
    </row>
    <row r="23" spans="1:30" ht="13" x14ac:dyDescent="0.3">
      <c r="A23" s="254"/>
      <c r="G23" s="8" t="s">
        <v>64</v>
      </c>
      <c r="H23" s="8" t="s">
        <v>65</v>
      </c>
      <c r="I23" s="8" t="s">
        <v>66</v>
      </c>
      <c r="J23" s="5" t="s">
        <v>34</v>
      </c>
      <c r="L23" s="100" t="s">
        <v>64</v>
      </c>
      <c r="M23" s="100" t="s">
        <v>65</v>
      </c>
      <c r="N23" s="100" t="s">
        <v>66</v>
      </c>
      <c r="O23" s="100" t="s">
        <v>34</v>
      </c>
      <c r="P23" s="261" t="s">
        <v>56</v>
      </c>
    </row>
    <row r="24" spans="1:30" x14ac:dyDescent="0.25">
      <c r="A24" s="254" t="s">
        <v>32</v>
      </c>
      <c r="G24" s="66"/>
      <c r="H24" s="66"/>
      <c r="I24" s="66">
        <f>'Rider Rates'!$B$16</f>
        <v>21</v>
      </c>
      <c r="J24" s="66">
        <f>SUM(G24:I24)</f>
        <v>21</v>
      </c>
      <c r="L24" s="67"/>
      <c r="M24" s="67"/>
      <c r="N24" s="67">
        <f>I24</f>
        <v>21</v>
      </c>
      <c r="O24" s="162">
        <f>SUM(L24:N24)</f>
        <v>21</v>
      </c>
      <c r="P24" s="262">
        <f>'Rider Rates'!$K$16</f>
        <v>46122</v>
      </c>
    </row>
    <row r="25" spans="1:30" x14ac:dyDescent="0.25">
      <c r="A25" s="254" t="s">
        <v>126</v>
      </c>
      <c r="D25" s="1">
        <f>D17</f>
        <v>0</v>
      </c>
      <c r="E25" s="78" t="s">
        <v>41</v>
      </c>
      <c r="F25" s="79" t="s">
        <v>8</v>
      </c>
      <c r="G25" s="64"/>
      <c r="H25" s="66"/>
      <c r="I25" s="64">
        <f>'Rider Rates'!$C$16</f>
        <v>2.7151999999999999E-2</v>
      </c>
      <c r="J25" s="64">
        <f>SUM(G25:I25)</f>
        <v>2.7151999999999999E-2</v>
      </c>
      <c r="K25" s="81" t="s">
        <v>42</v>
      </c>
      <c r="L25" s="66"/>
      <c r="M25" s="67"/>
      <c r="N25" s="162">
        <f>ROUND(D25*J25,2)</f>
        <v>0</v>
      </c>
      <c r="O25" s="162">
        <f>N25</f>
        <v>0</v>
      </c>
      <c r="P25" s="262">
        <f>'Rider Rates'!$K$16</f>
        <v>46122</v>
      </c>
    </row>
    <row r="26" spans="1:30" ht="13" x14ac:dyDescent="0.3">
      <c r="A26" s="301" t="s">
        <v>50</v>
      </c>
      <c r="B26" s="32"/>
      <c r="C26" s="32"/>
      <c r="D26" s="33"/>
      <c r="E26" s="33"/>
      <c r="F26" s="32"/>
      <c r="G26" s="32"/>
      <c r="H26" s="32"/>
      <c r="I26" s="32"/>
      <c r="J26" s="32"/>
      <c r="K26" s="34"/>
      <c r="L26" s="210"/>
      <c r="M26" s="210"/>
      <c r="N26" s="210">
        <f>SUM(N24:N25)</f>
        <v>21</v>
      </c>
      <c r="O26" s="210">
        <f>SUM(O24:O25)</f>
        <v>21</v>
      </c>
      <c r="P26" s="249"/>
    </row>
    <row r="27" spans="1:30" ht="13" x14ac:dyDescent="0.3">
      <c r="A27" s="302"/>
      <c r="B27" s="68"/>
      <c r="C27" s="69"/>
      <c r="D27" s="69"/>
      <c r="E27" s="69"/>
      <c r="F27" s="69"/>
      <c r="G27" s="70"/>
      <c r="H27" s="70"/>
      <c r="I27" s="70"/>
      <c r="J27" s="70"/>
      <c r="K27" s="68"/>
      <c r="L27" s="68"/>
      <c r="M27" s="68"/>
      <c r="N27" s="68"/>
      <c r="O27" s="68"/>
      <c r="P27" s="303"/>
    </row>
    <row r="28" spans="1:30" ht="13" x14ac:dyDescent="0.3">
      <c r="A28" s="258" t="s">
        <v>69</v>
      </c>
      <c r="D28" s="1"/>
      <c r="E28" s="1"/>
      <c r="K28" s="31"/>
      <c r="L28" s="31"/>
      <c r="M28" s="31"/>
      <c r="N28" s="31"/>
      <c r="O28" s="245"/>
      <c r="P28" s="318"/>
    </row>
    <row r="29" spans="1:30" ht="13" x14ac:dyDescent="0.3">
      <c r="A29" s="301"/>
      <c r="D29" s="1"/>
      <c r="E29" s="1"/>
      <c r="K29" s="31"/>
      <c r="L29" s="31"/>
      <c r="M29" s="31"/>
      <c r="N29" s="31"/>
      <c r="O29" s="245"/>
      <c r="P29" s="249"/>
    </row>
    <row r="30" spans="1:30" x14ac:dyDescent="0.25">
      <c r="A30" s="269" t="s">
        <v>372</v>
      </c>
      <c r="D30" s="1">
        <f>IF($C$17&lt;0,0,IF($C$17&gt;833000,833000,$C$17))</f>
        <v>0</v>
      </c>
      <c r="E30" s="30" t="s">
        <v>41</v>
      </c>
      <c r="F30" s="4" t="s">
        <v>8</v>
      </c>
      <c r="G30" s="63"/>
      <c r="H30" s="64"/>
      <c r="I30" s="80">
        <f>'Rider Rates'!$G$35</f>
        <v>5.5215000000000004E-3</v>
      </c>
      <c r="J30" s="6">
        <f t="shared" ref="J30:J37" si="0">SUM(G30:I30)</f>
        <v>5.5215000000000004E-3</v>
      </c>
      <c r="K30" s="31" t="s">
        <v>42</v>
      </c>
      <c r="L30" s="66"/>
      <c r="M30" s="66"/>
      <c r="N30" s="66">
        <f>ROUND($D30*I30,2)</f>
        <v>0</v>
      </c>
      <c r="O30" s="66">
        <f t="shared" ref="O30:O46" si="1">SUM(L30:N30)</f>
        <v>0</v>
      </c>
      <c r="P30" s="262">
        <f>'Rider Rates'!$O$35</f>
        <v>46022</v>
      </c>
    </row>
    <row r="31" spans="1:30" x14ac:dyDescent="0.25">
      <c r="A31" s="269" t="s">
        <v>373</v>
      </c>
      <c r="D31" s="1">
        <f>IF($C$17-833000&gt;0,$C$17-D30,0)</f>
        <v>0</v>
      </c>
      <c r="E31" s="30" t="s">
        <v>41</v>
      </c>
      <c r="F31" s="4" t="s">
        <v>8</v>
      </c>
      <c r="G31" s="63"/>
      <c r="H31" s="64"/>
      <c r="I31" s="80">
        <f>'Rider Rates'!$G$36</f>
        <v>1.7560000000000001E-4</v>
      </c>
      <c r="J31" s="80">
        <f t="shared" si="0"/>
        <v>1.7560000000000001E-4</v>
      </c>
      <c r="K31" s="31" t="s">
        <v>42</v>
      </c>
      <c r="L31" s="66"/>
      <c r="M31" s="66"/>
      <c r="N31" s="66">
        <f>ROUND($D31*I31,2)</f>
        <v>0</v>
      </c>
      <c r="O31" s="66">
        <f t="shared" si="1"/>
        <v>0</v>
      </c>
      <c r="P31" s="262">
        <f>'Rider Rates'!$O$36</f>
        <v>45293</v>
      </c>
    </row>
    <row r="32" spans="1:30" x14ac:dyDescent="0.25">
      <c r="A32" s="269" t="s">
        <v>47</v>
      </c>
      <c r="B32" t="s">
        <v>15</v>
      </c>
      <c r="D32" s="1">
        <f>IF('Customer Info'!$C$31=TRUE,0,IF(C17&lt;0,0,IF(C17&gt;2000,2000,C17)))</f>
        <v>0</v>
      </c>
      <c r="E32" s="30" t="s">
        <v>41</v>
      </c>
      <c r="F32" s="4" t="s">
        <v>8</v>
      </c>
      <c r="G32" s="63"/>
      <c r="H32" s="64"/>
      <c r="I32" s="80">
        <f>'Rider Rates'!$G$37</f>
        <v>4.6499999999999996E-3</v>
      </c>
      <c r="J32" s="80">
        <f t="shared" si="0"/>
        <v>4.6499999999999996E-3</v>
      </c>
      <c r="K32" s="31" t="s">
        <v>42</v>
      </c>
      <c r="L32" s="66"/>
      <c r="M32" s="66"/>
      <c r="N32" s="66">
        <f>ROUND($D32*I32,2)</f>
        <v>0</v>
      </c>
      <c r="O32" s="66">
        <f t="shared" si="1"/>
        <v>0</v>
      </c>
      <c r="P32" s="262">
        <f>'Rider Rates'!$O$37</f>
        <v>44531</v>
      </c>
    </row>
    <row r="33" spans="1:16" x14ac:dyDescent="0.25">
      <c r="A33" s="269" t="s">
        <v>48</v>
      </c>
      <c r="B33" t="s">
        <v>15</v>
      </c>
      <c r="D33" s="1">
        <f>IF('Customer Info'!$C$31=TRUE,0,IF(C17&gt;15000,13000,IF(C17&gt;2000,C17-2000,0)))</f>
        <v>0</v>
      </c>
      <c r="E33" s="30" t="s">
        <v>41</v>
      </c>
      <c r="F33" s="4" t="s">
        <v>8</v>
      </c>
      <c r="G33" s="63"/>
      <c r="H33" s="64"/>
      <c r="I33" s="80">
        <f>'Rider Rates'!$G$38</f>
        <v>4.1900000000000001E-3</v>
      </c>
      <c r="J33" s="80">
        <f t="shared" si="0"/>
        <v>4.1900000000000001E-3</v>
      </c>
      <c r="K33" s="31" t="s">
        <v>42</v>
      </c>
      <c r="L33" s="66"/>
      <c r="M33" s="66"/>
      <c r="N33" s="66">
        <f>ROUND($D33*I33,2)</f>
        <v>0</v>
      </c>
      <c r="O33" s="66">
        <f t="shared" si="1"/>
        <v>0</v>
      </c>
      <c r="P33" s="262">
        <f>'Rider Rates'!$O$38</f>
        <v>44531</v>
      </c>
    </row>
    <row r="34" spans="1:16" x14ac:dyDescent="0.25">
      <c r="A34" s="269" t="s">
        <v>49</v>
      </c>
      <c r="B34" t="s">
        <v>15</v>
      </c>
      <c r="D34" s="1">
        <f>IF('Customer Info'!$C$31=TRUE,0,IF(C17-D32-D33&gt;0,C17-D32-D33,0))</f>
        <v>0</v>
      </c>
      <c r="E34" s="30" t="s">
        <v>41</v>
      </c>
      <c r="F34" s="4" t="s">
        <v>8</v>
      </c>
      <c r="G34" s="63"/>
      <c r="H34" s="64"/>
      <c r="I34" s="80">
        <f>'Rider Rates'!$G$39</f>
        <v>3.63E-3</v>
      </c>
      <c r="J34" s="80">
        <f t="shared" si="0"/>
        <v>3.63E-3</v>
      </c>
      <c r="K34" s="31" t="s">
        <v>42</v>
      </c>
      <c r="L34" s="66"/>
      <c r="M34" s="66"/>
      <c r="N34" s="66">
        <f>ROUND($D34*I34,2)</f>
        <v>0</v>
      </c>
      <c r="O34" s="66">
        <f t="shared" si="1"/>
        <v>0</v>
      </c>
      <c r="P34" s="262">
        <f>'Rider Rates'!$O$39</f>
        <v>44531</v>
      </c>
    </row>
    <row r="35" spans="1:16" x14ac:dyDescent="0.25">
      <c r="A35" s="272" t="s">
        <v>159</v>
      </c>
      <c r="B35" s="61"/>
      <c r="C35" s="61"/>
      <c r="D35" s="1">
        <f>IF($C$17&lt;1,0,$C$17)</f>
        <v>0</v>
      </c>
      <c r="E35" s="78" t="s">
        <v>41</v>
      </c>
      <c r="F35" s="196" t="s">
        <v>8</v>
      </c>
      <c r="G35" s="124"/>
      <c r="H35" s="124"/>
      <c r="I35" s="80">
        <f>'Rider Rates'!$I$40</f>
        <v>-1.06E-3</v>
      </c>
      <c r="J35" s="80">
        <f t="shared" si="0"/>
        <v>-1.06E-3</v>
      </c>
      <c r="K35" s="81" t="s">
        <v>42</v>
      </c>
      <c r="L35" s="82"/>
      <c r="M35" s="82"/>
      <c r="N35" s="82">
        <f>ROUND(D35*I35,2)</f>
        <v>0</v>
      </c>
      <c r="O35" s="82">
        <f t="shared" si="1"/>
        <v>0</v>
      </c>
      <c r="P35" s="262">
        <f>'Rider Rates'!$O$40</f>
        <v>46122</v>
      </c>
    </row>
    <row r="36" spans="1:16" ht="13" x14ac:dyDescent="0.3">
      <c r="A36" s="272" t="s">
        <v>162</v>
      </c>
      <c r="B36" s="61"/>
      <c r="C36" s="61"/>
      <c r="D36" s="151"/>
      <c r="E36" s="78" t="s">
        <v>109</v>
      </c>
      <c r="F36" s="79"/>
      <c r="G36" s="87"/>
      <c r="H36" s="88"/>
      <c r="I36" s="152">
        <f>'Rider Rates'!$C$41</f>
        <v>1.02</v>
      </c>
      <c r="J36" s="152">
        <f t="shared" si="0"/>
        <v>1.02</v>
      </c>
      <c r="K36" s="81"/>
      <c r="L36" s="82"/>
      <c r="M36" s="82"/>
      <c r="N36" s="82">
        <f>I36</f>
        <v>1.02</v>
      </c>
      <c r="O36" s="82">
        <f t="shared" si="1"/>
        <v>1.02</v>
      </c>
      <c r="P36" s="262">
        <f>'Rider Rates'!$O$41</f>
        <v>46122</v>
      </c>
    </row>
    <row r="37" spans="1:16" ht="13" x14ac:dyDescent="0.3">
      <c r="A37" s="271" t="s">
        <v>352</v>
      </c>
      <c r="B37" s="61"/>
      <c r="C37" s="61"/>
      <c r="D37" s="151"/>
      <c r="E37" s="78" t="s">
        <v>109</v>
      </c>
      <c r="F37" s="79"/>
      <c r="G37" s="87"/>
      <c r="H37" s="88"/>
      <c r="I37" s="152">
        <f>'Rider Rates'!$C$42</f>
        <v>22.68</v>
      </c>
      <c r="J37" s="152">
        <f t="shared" si="0"/>
        <v>22.68</v>
      </c>
      <c r="K37" s="81"/>
      <c r="L37" s="82"/>
      <c r="M37" s="82"/>
      <c r="N37" s="82">
        <f>I37</f>
        <v>22.68</v>
      </c>
      <c r="O37" s="82">
        <f t="shared" si="1"/>
        <v>22.68</v>
      </c>
      <c r="P37" s="262">
        <f>'Rider Rates'!$O$42</f>
        <v>46203</v>
      </c>
    </row>
    <row r="38" spans="1:16" ht="13" x14ac:dyDescent="0.3">
      <c r="A38" s="271" t="s">
        <v>133</v>
      </c>
      <c r="B38" s="61"/>
      <c r="C38" s="61"/>
      <c r="D38" s="319">
        <f>$N$26</f>
        <v>21</v>
      </c>
      <c r="E38" s="78" t="s">
        <v>115</v>
      </c>
      <c r="F38" s="79" t="s">
        <v>8</v>
      </c>
      <c r="G38" s="87"/>
      <c r="H38" s="88"/>
      <c r="I38" s="93">
        <f>'Rider Rates'!$F$43</f>
        <v>4.08549E-2</v>
      </c>
      <c r="J38" s="93">
        <f>SUM(H38:I38)</f>
        <v>4.08549E-2</v>
      </c>
      <c r="K38" s="81"/>
      <c r="L38" s="82"/>
      <c r="M38" s="82"/>
      <c r="N38" s="82">
        <f>ROUND(N$26*I38,2)</f>
        <v>0.86</v>
      </c>
      <c r="O38" s="82">
        <f t="shared" si="1"/>
        <v>0.86</v>
      </c>
      <c r="P38" s="262">
        <f>'Rider Rates'!$O$43</f>
        <v>46203</v>
      </c>
    </row>
    <row r="39" spans="1:16" ht="13" x14ac:dyDescent="0.3">
      <c r="A39" s="271" t="s">
        <v>78</v>
      </c>
      <c r="B39" s="61"/>
      <c r="C39" s="61"/>
      <c r="D39" s="319">
        <f>$N$26</f>
        <v>21</v>
      </c>
      <c r="E39" s="78" t="s">
        <v>115</v>
      </c>
      <c r="F39" s="79" t="s">
        <v>8</v>
      </c>
      <c r="G39" s="86"/>
      <c r="H39" s="5"/>
      <c r="I39" s="93">
        <f>'Rider Rates'!$F$44</f>
        <v>1.8019E-2</v>
      </c>
      <c r="J39" s="93">
        <f>SUM(H39:I39)</f>
        <v>1.8019E-2</v>
      </c>
      <c r="K39" s="81"/>
      <c r="L39" s="82"/>
      <c r="M39" s="82"/>
      <c r="N39" s="82">
        <f>ROUND(N$26*I39,2)</f>
        <v>0.38</v>
      </c>
      <c r="O39" s="162">
        <f t="shared" si="1"/>
        <v>0.38</v>
      </c>
      <c r="P39" s="262">
        <f>'Rider Rates'!$O$44</f>
        <v>46122</v>
      </c>
    </row>
    <row r="40" spans="1:16" ht="13" x14ac:dyDescent="0.3">
      <c r="A40" s="271" t="s">
        <v>79</v>
      </c>
      <c r="B40" s="61"/>
      <c r="C40" s="61"/>
      <c r="D40" s="319">
        <f>$N$26</f>
        <v>21</v>
      </c>
      <c r="E40" s="78" t="s">
        <v>115</v>
      </c>
      <c r="F40" s="79" t="s">
        <v>8</v>
      </c>
      <c r="G40" s="87"/>
      <c r="H40" s="88"/>
      <c r="I40" s="93">
        <f>'Rider Rates'!$F$45</f>
        <v>5.8023605956771022E-2</v>
      </c>
      <c r="J40" s="93">
        <f>SUM(H40:I40)</f>
        <v>5.8023605956771022E-2</v>
      </c>
      <c r="K40" s="81"/>
      <c r="L40" s="82"/>
      <c r="M40" s="82"/>
      <c r="N40" s="82">
        <f>ROUND(N$26*I40,2)</f>
        <v>1.22</v>
      </c>
      <c r="O40" s="162">
        <f t="shared" si="1"/>
        <v>1.22</v>
      </c>
      <c r="P40" s="262">
        <f>'Rider Rates'!$O$45</f>
        <v>46122</v>
      </c>
    </row>
    <row r="41" spans="1:16" ht="13" x14ac:dyDescent="0.3">
      <c r="A41" s="269" t="s">
        <v>173</v>
      </c>
      <c r="B41" s="61"/>
      <c r="C41" s="61"/>
      <c r="D41" s="319">
        <f>$N$26</f>
        <v>21</v>
      </c>
      <c r="E41" s="78" t="s">
        <v>115</v>
      </c>
      <c r="F41" s="79" t="s">
        <v>8</v>
      </c>
      <c r="G41" s="80"/>
      <c r="H41" s="80"/>
      <c r="I41" s="93">
        <f>'Rider Rates'!$F$46</f>
        <v>0</v>
      </c>
      <c r="J41" s="93">
        <f>SUM(H41:I41)</f>
        <v>0</v>
      </c>
      <c r="K41" s="81"/>
      <c r="L41" s="82"/>
      <c r="M41" s="82"/>
      <c r="N41" s="82">
        <f>ROUND($D$41*I41,2)</f>
        <v>0</v>
      </c>
      <c r="O41" s="82">
        <f t="shared" si="1"/>
        <v>0</v>
      </c>
      <c r="P41" s="262">
        <f>'Rider Rates'!$O$46</f>
        <v>44713</v>
      </c>
    </row>
    <row r="42" spans="1:16" x14ac:dyDescent="0.25">
      <c r="A42" s="269" t="s">
        <v>160</v>
      </c>
      <c r="B42" s="61"/>
      <c r="C42" s="61"/>
      <c r="D42" s="1">
        <f>IF($C$17&lt;0,0,IF($C$17&gt;833000,833000,$C$17))</f>
        <v>0</v>
      </c>
      <c r="E42" s="78" t="s">
        <v>41</v>
      </c>
      <c r="F42" s="79" t="s">
        <v>8</v>
      </c>
      <c r="G42" s="80"/>
      <c r="H42" s="80"/>
      <c r="I42" s="80">
        <f>'Rider Rates'!$I$47</f>
        <v>0</v>
      </c>
      <c r="J42" s="80">
        <f t="shared" ref="J42:J47" si="2">SUM(G42:I42)</f>
        <v>0</v>
      </c>
      <c r="K42" s="81" t="s">
        <v>42</v>
      </c>
      <c r="L42" s="82"/>
      <c r="M42" s="82"/>
      <c r="N42" s="66">
        <f>ROUND(D42*I42,2)</f>
        <v>0</v>
      </c>
      <c r="O42" s="82">
        <f t="shared" si="1"/>
        <v>0</v>
      </c>
      <c r="P42" s="262">
        <f>'Rider Rates'!$O$47</f>
        <v>45883</v>
      </c>
    </row>
    <row r="43" spans="1:16" x14ac:dyDescent="0.25">
      <c r="A43" s="269" t="s">
        <v>342</v>
      </c>
      <c r="B43" s="61"/>
      <c r="C43" s="61"/>
      <c r="D43" s="77">
        <f>IF(C17&lt;0,0,IF(C17&gt;833000,833000,C17))</f>
        <v>0</v>
      </c>
      <c r="E43" s="78" t="s">
        <v>41</v>
      </c>
      <c r="F43" s="79" t="s">
        <v>8</v>
      </c>
      <c r="G43" s="205"/>
      <c r="H43" s="205"/>
      <c r="I43" s="205">
        <f>'Rider Rates'!$I$48</f>
        <v>0</v>
      </c>
      <c r="J43" s="205">
        <f t="shared" si="2"/>
        <v>0</v>
      </c>
      <c r="K43" s="81" t="s">
        <v>42</v>
      </c>
      <c r="L43" s="206"/>
      <c r="M43" s="206"/>
      <c r="N43" s="206">
        <f>IF(D43*I43&gt;242,242,D43*I43)</f>
        <v>0</v>
      </c>
      <c r="O43" s="206">
        <f t="shared" si="1"/>
        <v>0</v>
      </c>
      <c r="P43" s="262">
        <f>'Rider Rates'!$O$47</f>
        <v>45883</v>
      </c>
    </row>
    <row r="44" spans="1:16" x14ac:dyDescent="0.25">
      <c r="A44" s="269" t="s">
        <v>176</v>
      </c>
      <c r="B44" s="61"/>
      <c r="C44" s="61"/>
      <c r="D44" s="77">
        <f>D17</f>
        <v>0</v>
      </c>
      <c r="E44" s="78" t="s">
        <v>41</v>
      </c>
      <c r="F44" s="196" t="s">
        <v>8</v>
      </c>
      <c r="G44" s="80"/>
      <c r="H44" s="80"/>
      <c r="I44" s="205">
        <f>'Rider Rates'!$K$49</f>
        <v>0</v>
      </c>
      <c r="J44" s="205">
        <f t="shared" si="2"/>
        <v>0</v>
      </c>
      <c r="K44" s="81" t="s">
        <v>42</v>
      </c>
      <c r="L44" s="82"/>
      <c r="M44" s="82"/>
      <c r="N44" s="82">
        <f>ROUND(D44*I44,2)</f>
        <v>0</v>
      </c>
      <c r="O44" s="82">
        <f t="shared" si="1"/>
        <v>0</v>
      </c>
      <c r="P44" s="262">
        <f>'Rider Rates'!$O$49</f>
        <v>45444</v>
      </c>
    </row>
    <row r="45" spans="1:16" x14ac:dyDescent="0.25">
      <c r="A45" s="269" t="s">
        <v>175</v>
      </c>
      <c r="B45" s="61"/>
      <c r="C45" s="61"/>
      <c r="D45" s="77"/>
      <c r="E45" s="78" t="s">
        <v>109</v>
      </c>
      <c r="F45" s="79" t="s">
        <v>8</v>
      </c>
      <c r="G45" s="203"/>
      <c r="H45" s="203"/>
      <c r="I45" s="205">
        <f>'Rider Rates'!$C$50</f>
        <v>0</v>
      </c>
      <c r="J45" s="205">
        <f t="shared" si="2"/>
        <v>0</v>
      </c>
      <c r="K45" s="81"/>
      <c r="L45" s="162"/>
      <c r="M45" s="162"/>
      <c r="N45" s="162">
        <f>I45</f>
        <v>0</v>
      </c>
      <c r="O45" s="162">
        <f t="shared" si="1"/>
        <v>0</v>
      </c>
      <c r="P45" s="262">
        <f>'Rider Rates'!$O$50</f>
        <v>45444</v>
      </c>
    </row>
    <row r="46" spans="1:16" x14ac:dyDescent="0.25">
      <c r="A46" s="269" t="s">
        <v>180</v>
      </c>
      <c r="B46" s="61"/>
      <c r="C46" s="61"/>
      <c r="D46" s="1">
        <f>$D$30</f>
        <v>0</v>
      </c>
      <c r="E46" s="78" t="s">
        <v>41</v>
      </c>
      <c r="F46" s="79" t="s">
        <v>8</v>
      </c>
      <c r="G46" s="80"/>
      <c r="H46" s="80"/>
      <c r="I46" s="205">
        <f>'Rider Rates'!$I$51</f>
        <v>0</v>
      </c>
      <c r="J46" s="205">
        <f t="shared" si="2"/>
        <v>0</v>
      </c>
      <c r="K46" s="81" t="s">
        <v>42</v>
      </c>
      <c r="L46" s="82"/>
      <c r="M46" s="82"/>
      <c r="N46" s="66">
        <f>ROUND(I46*D46,2)</f>
        <v>0</v>
      </c>
      <c r="O46" s="162">
        <f t="shared" si="1"/>
        <v>0</v>
      </c>
      <c r="P46" s="262">
        <f>'Rider Rates'!$O$51</f>
        <v>45444</v>
      </c>
    </row>
    <row r="47" spans="1:16" x14ac:dyDescent="0.25">
      <c r="A47" s="271" t="s">
        <v>80</v>
      </c>
      <c r="B47" s="61"/>
      <c r="C47" s="61"/>
      <c r="D47" s="1">
        <f>IF('Customer Info'!C33=TRUE,0,IF($C$17&lt;0,0,$C$17))</f>
        <v>0</v>
      </c>
      <c r="E47" s="78" t="s">
        <v>41</v>
      </c>
      <c r="F47" s="79" t="s">
        <v>8</v>
      </c>
      <c r="G47" s="80"/>
      <c r="H47" s="80"/>
      <c r="I47" s="205">
        <f>'Rider Rates'!$K$55</f>
        <v>0</v>
      </c>
      <c r="J47" s="205">
        <f t="shared" si="2"/>
        <v>0</v>
      </c>
      <c r="K47" s="81" t="s">
        <v>42</v>
      </c>
      <c r="L47" s="82"/>
      <c r="M47" s="82"/>
      <c r="N47" s="66">
        <f>ROUND(I47*D47,2)</f>
        <v>0</v>
      </c>
      <c r="O47" s="162">
        <f>SUM(L47:N47)</f>
        <v>0</v>
      </c>
      <c r="P47" s="262">
        <f>'Rider Rates'!$O$55</f>
        <v>45444</v>
      </c>
    </row>
    <row r="48" spans="1:16" x14ac:dyDescent="0.25">
      <c r="A48" s="269" t="s">
        <v>177</v>
      </c>
      <c r="B48" s="61"/>
      <c r="C48" s="61"/>
      <c r="D48" s="77"/>
      <c r="E48" s="78"/>
      <c r="F48" s="79"/>
      <c r="G48" s="203"/>
      <c r="H48" s="203"/>
      <c r="I48" s="203"/>
      <c r="J48" s="203"/>
      <c r="K48" s="81"/>
      <c r="L48" s="162"/>
      <c r="M48" s="162"/>
      <c r="N48" s="162"/>
      <c r="O48" s="162"/>
      <c r="P48" s="295"/>
    </row>
    <row r="49" spans="1:221" s="213" customFormat="1" x14ac:dyDescent="0.25">
      <c r="A49" s="343"/>
      <c r="B49" s="386"/>
      <c r="C49" s="386"/>
      <c r="D49" s="417"/>
      <c r="E49" s="403"/>
      <c r="F49" s="404"/>
      <c r="G49" s="404"/>
      <c r="H49" s="404"/>
      <c r="I49" s="404"/>
      <c r="J49" s="404"/>
      <c r="K49" s="404"/>
      <c r="L49" s="404"/>
      <c r="M49" s="404"/>
      <c r="N49" s="404"/>
      <c r="O49" s="404"/>
      <c r="P49" s="295"/>
    </row>
    <row r="50" spans="1:221" s="213" customFormat="1" ht="13" x14ac:dyDescent="0.3">
      <c r="A50" s="410" t="s">
        <v>293</v>
      </c>
      <c r="B50" s="386"/>
      <c r="C50" s="386"/>
      <c r="D50" s="417"/>
      <c r="E50" s="403"/>
      <c r="F50" s="404"/>
      <c r="G50" s="404"/>
      <c r="H50" s="404"/>
      <c r="I50" s="404"/>
      <c r="J50" s="404"/>
      <c r="K50" s="404"/>
      <c r="L50" s="404"/>
      <c r="M50" s="404"/>
      <c r="N50" s="404"/>
      <c r="O50" s="404"/>
      <c r="P50" s="295"/>
    </row>
    <row r="51" spans="1:221" x14ac:dyDescent="0.25">
      <c r="A51" s="272" t="s">
        <v>155</v>
      </c>
      <c r="B51" s="61"/>
      <c r="C51" s="61"/>
      <c r="D51" s="1">
        <f>IF($C$17&lt;0,0,$C$17)</f>
        <v>0</v>
      </c>
      <c r="E51" s="78" t="s">
        <v>41</v>
      </c>
      <c r="F51" s="79" t="s">
        <v>8</v>
      </c>
      <c r="G51" s="80"/>
      <c r="H51" s="80">
        <f>'Rider Rates'!$G$64</f>
        <v>3.1686899999999997E-2</v>
      </c>
      <c r="I51" s="80"/>
      <c r="J51" s="80">
        <f>SUM(G51:I51)</f>
        <v>3.1686899999999997E-2</v>
      </c>
      <c r="K51" s="81" t="s">
        <v>42</v>
      </c>
      <c r="L51" s="82"/>
      <c r="M51" s="82">
        <f>ROUND(D51*H51,2)</f>
        <v>0</v>
      </c>
      <c r="N51" s="160"/>
      <c r="O51" s="82">
        <f>SUM(L51:N51)</f>
        <v>0</v>
      </c>
      <c r="P51" s="262">
        <f>'Rider Rates'!$L$64</f>
        <v>46112</v>
      </c>
    </row>
    <row r="52" spans="1:221" s="213" customFormat="1" x14ac:dyDescent="0.25">
      <c r="A52" s="343"/>
      <c r="B52" s="386"/>
      <c r="C52" s="386"/>
      <c r="D52" s="406"/>
      <c r="E52" s="411"/>
      <c r="F52" s="407"/>
      <c r="G52" s="407"/>
      <c r="H52" s="407"/>
      <c r="I52" s="407"/>
      <c r="J52" s="407"/>
      <c r="K52" s="407"/>
      <c r="L52" s="407"/>
      <c r="M52" s="407"/>
      <c r="N52" s="407"/>
      <c r="O52" s="407"/>
      <c r="P52" s="338"/>
    </row>
    <row r="53" spans="1:221" s="213" customFormat="1" ht="13" x14ac:dyDescent="0.3">
      <c r="A53" s="410" t="s">
        <v>294</v>
      </c>
      <c r="B53" s="386"/>
      <c r="C53" s="386"/>
      <c r="D53" s="406"/>
      <c r="E53" s="411"/>
      <c r="F53" s="407"/>
      <c r="G53" s="407"/>
      <c r="H53" s="407"/>
      <c r="I53" s="407"/>
      <c r="J53" s="407"/>
      <c r="K53" s="407"/>
      <c r="L53" s="407"/>
      <c r="M53" s="407"/>
      <c r="N53" s="407"/>
      <c r="O53" s="407"/>
      <c r="P53" s="338"/>
    </row>
    <row r="54" spans="1:221" x14ac:dyDescent="0.25">
      <c r="A54" s="272" t="s">
        <v>153</v>
      </c>
      <c r="B54" s="61"/>
      <c r="C54" s="61"/>
      <c r="D54" s="77">
        <f>IF(C11="Yes",0,'Customer Info'!$B$21+'Customer Info'!$B$22-'Customer Info'!$B$23)</f>
        <v>0</v>
      </c>
      <c r="E54" s="78" t="s">
        <v>41</v>
      </c>
      <c r="F54" s="79" t="s">
        <v>8</v>
      </c>
      <c r="G54" s="80">
        <f>IF(C11="Yes",0,'Rider Rates'!$D$70)</f>
        <v>7.5079999999999994E-2</v>
      </c>
      <c r="H54" s="80"/>
      <c r="I54" s="80"/>
      <c r="J54" s="185">
        <f>SUM(G54:H54)</f>
        <v>7.5079999999999994E-2</v>
      </c>
      <c r="K54" s="81" t="s">
        <v>42</v>
      </c>
      <c r="L54" s="82">
        <f>ROUND(D54*G54,2)</f>
        <v>0</v>
      </c>
      <c r="M54" s="82"/>
      <c r="N54" s="82"/>
      <c r="O54" s="82">
        <f t="shared" ref="O54:O56" si="3">SUM(L54:N54)</f>
        <v>0</v>
      </c>
      <c r="P54" s="262">
        <f>'Rider Rates'!$G$70</f>
        <v>46174</v>
      </c>
    </row>
    <row r="55" spans="1:221" x14ac:dyDescent="0.25">
      <c r="A55" s="269" t="s">
        <v>136</v>
      </c>
      <c r="B55" s="61"/>
      <c r="C55" s="61"/>
      <c r="D55" s="77">
        <f>IF(C11="Yes",0,'Customer Info'!$B$21+'Customer Info'!$B$22-'Customer Info'!$B$23)</f>
        <v>0</v>
      </c>
      <c r="E55" s="78" t="s">
        <v>41</v>
      </c>
      <c r="F55" s="79" t="s">
        <v>8</v>
      </c>
      <c r="G55" s="80">
        <f>IF(C11="Yes",0,'Rider Rates'!$D$74)</f>
        <v>2.2239999999999999E-2</v>
      </c>
      <c r="H55" s="80"/>
      <c r="I55" s="80"/>
      <c r="J55" s="185">
        <f>SUM(G55:H55)</f>
        <v>2.2239999999999999E-2</v>
      </c>
      <c r="K55" s="81" t="s">
        <v>42</v>
      </c>
      <c r="L55" s="82">
        <f>ROUND(D55*G55,2)</f>
        <v>0</v>
      </c>
      <c r="M55" s="82"/>
      <c r="N55" s="82"/>
      <c r="O55" s="82">
        <f t="shared" si="3"/>
        <v>0</v>
      </c>
      <c r="P55" s="262">
        <f>'Rider Rates'!$R$74</f>
        <v>46174</v>
      </c>
    </row>
    <row r="56" spans="1:221" x14ac:dyDescent="0.25">
      <c r="A56" s="272" t="s">
        <v>158</v>
      </c>
      <c r="B56" s="61"/>
      <c r="C56" s="61"/>
      <c r="D56" s="77">
        <f>IF(C11="Yes",0,'Customer Info'!$B$21+'Customer Info'!$B$22-'Customer Info'!$B$23)</f>
        <v>0</v>
      </c>
      <c r="E56" s="78" t="s">
        <v>41</v>
      </c>
      <c r="F56" s="79" t="s">
        <v>8</v>
      </c>
      <c r="G56" s="80">
        <f>IF(C11="Yes",0,'Rider Rates'!$B$79)</f>
        <v>4.1209999999999997E-3</v>
      </c>
      <c r="H56" s="80"/>
      <c r="I56" s="80"/>
      <c r="J56" s="185">
        <f>SUM(G56:H56)</f>
        <v>4.1209999999999997E-3</v>
      </c>
      <c r="K56" s="81" t="s">
        <v>42</v>
      </c>
      <c r="L56" s="82">
        <f>ROUND(D56*G56,2)</f>
        <v>0</v>
      </c>
      <c r="M56" s="82"/>
      <c r="N56" s="82"/>
      <c r="O56" s="82">
        <f t="shared" si="3"/>
        <v>0</v>
      </c>
      <c r="P56" s="262">
        <f>'Rider Rates'!C$79</f>
        <v>46203</v>
      </c>
    </row>
    <row r="57" spans="1:221" x14ac:dyDescent="0.25">
      <c r="A57" s="271" t="s">
        <v>134</v>
      </c>
      <c r="B57" s="61"/>
      <c r="C57" s="61"/>
      <c r="D57" s="77">
        <f>IF(C11="Yes",0,'Customer Info'!$B$21+'Customer Info'!$B$22-'Customer Info'!$B$23)</f>
        <v>0</v>
      </c>
      <c r="E57" s="78" t="s">
        <v>41</v>
      </c>
      <c r="F57" s="79" t="s">
        <v>8</v>
      </c>
      <c r="G57" s="80">
        <f>IF(C11="Yes",0,'Rider Rates'!$B$82)</f>
        <v>3.8972999999999998E-3</v>
      </c>
      <c r="H57" s="80"/>
      <c r="I57" s="93"/>
      <c r="J57" s="185">
        <f>SUM(G57:H57)</f>
        <v>3.8972999999999998E-3</v>
      </c>
      <c r="K57" s="81" t="s">
        <v>42</v>
      </c>
      <c r="L57" s="82">
        <f>ROUND(D57*G57,2)</f>
        <v>0</v>
      </c>
      <c r="M57" s="82"/>
      <c r="N57" s="82"/>
      <c r="O57" s="82">
        <f t="shared" ref="O57" si="4">SUM(L57:N57)</f>
        <v>0</v>
      </c>
      <c r="P57" s="262">
        <f>'Rider Rates'!$E$82</f>
        <v>45444</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ht="13" x14ac:dyDescent="0.3">
      <c r="A58" s="273" t="s">
        <v>70</v>
      </c>
      <c r="B58" s="112"/>
      <c r="C58" s="112"/>
      <c r="D58" s="137"/>
      <c r="E58" s="138"/>
      <c r="F58" s="139"/>
      <c r="G58" s="139"/>
      <c r="H58" s="139"/>
      <c r="I58" s="139"/>
      <c r="J58" s="139"/>
      <c r="K58" s="140"/>
      <c r="L58" s="128">
        <f>SUM(L30:L57)</f>
        <v>0</v>
      </c>
      <c r="M58" s="128">
        <f>SUM(M30:M57)</f>
        <v>0</v>
      </c>
      <c r="N58" s="128">
        <f>SUM(N30:N57)</f>
        <v>26.159999999999997</v>
      </c>
      <c r="O58" s="128">
        <f>SUM(O30:O57)</f>
        <v>26.159999999999997</v>
      </c>
      <c r="P58" s="274"/>
    </row>
    <row r="59" spans="1:221" ht="13" x14ac:dyDescent="0.3">
      <c r="A59" s="301"/>
      <c r="D59" s="1"/>
      <c r="E59" s="30"/>
      <c r="F59" s="4"/>
      <c r="G59" s="320"/>
      <c r="H59" s="320"/>
      <c r="I59" s="320"/>
      <c r="J59" s="320"/>
      <c r="K59" s="31"/>
      <c r="L59" s="31"/>
      <c r="M59" s="31"/>
      <c r="N59" s="31"/>
      <c r="O59" s="245"/>
      <c r="P59" s="321"/>
    </row>
    <row r="60" spans="1:221" ht="13" x14ac:dyDescent="0.3">
      <c r="A60" s="307" t="s">
        <v>71</v>
      </c>
      <c r="B60" s="71"/>
      <c r="C60" s="71"/>
      <c r="D60" s="71"/>
      <c r="E60" s="71"/>
      <c r="F60" s="71"/>
      <c r="G60" s="71"/>
      <c r="H60" s="71"/>
      <c r="I60" s="71"/>
      <c r="J60" s="71"/>
      <c r="K60" s="71"/>
      <c r="L60" s="75">
        <f>L26+L58</f>
        <v>0</v>
      </c>
      <c r="M60" s="75">
        <f>M26+M58</f>
        <v>0</v>
      </c>
      <c r="N60" s="75">
        <f>N26+N58</f>
        <v>47.16</v>
      </c>
      <c r="O60" s="75">
        <f>O26+O58</f>
        <v>47.16</v>
      </c>
      <c r="P60" s="322"/>
    </row>
    <row r="61" spans="1:221" ht="13" x14ac:dyDescent="0.3">
      <c r="A61" s="301"/>
      <c r="B61" s="32"/>
      <c r="C61" s="32"/>
      <c r="D61" s="32"/>
      <c r="E61" s="32"/>
      <c r="F61" s="32"/>
      <c r="G61" s="32"/>
      <c r="H61" s="32"/>
      <c r="I61" s="32"/>
      <c r="J61" s="32"/>
      <c r="K61" s="32"/>
      <c r="L61" s="32"/>
      <c r="M61" s="32"/>
      <c r="N61" s="32"/>
      <c r="O61" s="210"/>
      <c r="P61" s="323"/>
    </row>
    <row r="62" spans="1:221" ht="13" x14ac:dyDescent="0.3">
      <c r="A62" s="301" t="s">
        <v>37</v>
      </c>
      <c r="B62" s="32"/>
      <c r="C62" s="32"/>
      <c r="D62" s="32"/>
      <c r="E62" s="32"/>
      <c r="F62" s="32"/>
      <c r="G62" s="32"/>
      <c r="H62" s="32"/>
      <c r="I62" s="32"/>
      <c r="J62" s="32"/>
      <c r="K62" s="32"/>
      <c r="L62" s="32"/>
      <c r="M62" s="32"/>
      <c r="N62" s="32"/>
      <c r="O62" s="210">
        <f>O24+O58</f>
        <v>47.16</v>
      </c>
      <c r="P62" s="262">
        <v>40967</v>
      </c>
    </row>
    <row r="63" spans="1:221" ht="13" x14ac:dyDescent="0.3">
      <c r="A63" s="301"/>
      <c r="B63" s="32"/>
      <c r="C63" s="32"/>
      <c r="D63" s="32"/>
      <c r="E63" s="32"/>
      <c r="F63" s="32"/>
      <c r="G63" s="324"/>
      <c r="H63" s="324"/>
      <c r="I63" s="324"/>
      <c r="J63" s="324"/>
      <c r="K63" s="31"/>
      <c r="L63" s="31"/>
      <c r="M63" s="31"/>
      <c r="N63" s="31"/>
      <c r="O63" s="210"/>
      <c r="P63" s="249"/>
    </row>
    <row r="64" spans="1:221" ht="13" x14ac:dyDescent="0.3">
      <c r="A64" s="258" t="s">
        <v>110</v>
      </c>
      <c r="B64" s="32"/>
      <c r="C64" s="32"/>
      <c r="D64" s="32"/>
      <c r="E64" s="32"/>
      <c r="F64" s="32"/>
      <c r="G64" s="324"/>
      <c r="H64" s="324"/>
      <c r="I64" s="324"/>
      <c r="J64" s="324"/>
      <c r="K64" s="31"/>
      <c r="L64" s="31"/>
      <c r="M64" s="31"/>
      <c r="N64" s="31"/>
      <c r="O64" s="279">
        <f>MAX($O$60,$O$62)</f>
        <v>47.16</v>
      </c>
      <c r="P64" s="249"/>
    </row>
    <row r="65" spans="1:32" ht="13" x14ac:dyDescent="0.3">
      <c r="A65" s="301"/>
      <c r="B65" s="32"/>
      <c r="C65" s="32"/>
      <c r="D65" s="32"/>
      <c r="E65" s="32"/>
      <c r="F65" s="32"/>
      <c r="G65" s="324"/>
      <c r="H65" s="324"/>
      <c r="I65" s="324"/>
      <c r="J65" s="324"/>
      <c r="K65" s="31"/>
      <c r="L65" s="31"/>
      <c r="M65" s="31"/>
      <c r="N65" s="31"/>
      <c r="O65" s="210"/>
      <c r="P65" s="249"/>
    </row>
    <row r="66" spans="1:32" ht="13" x14ac:dyDescent="0.3">
      <c r="A66" s="301"/>
      <c r="B66" s="32"/>
      <c r="C66" s="32"/>
      <c r="D66" s="32"/>
      <c r="E66" s="32"/>
      <c r="F66" s="32"/>
      <c r="G66" s="74" t="s">
        <v>82</v>
      </c>
      <c r="H66" s="324"/>
      <c r="I66" s="32"/>
      <c r="J66" s="324"/>
      <c r="K66" s="31"/>
      <c r="L66" s="147"/>
      <c r="M66" s="147"/>
      <c r="N66" s="147"/>
      <c r="O66" s="147">
        <f>ROUND(IF($C$17&lt;1,0,$O$64/($C$17*100)*10000),2)</f>
        <v>0</v>
      </c>
      <c r="P66" s="280" t="s">
        <v>83</v>
      </c>
    </row>
    <row r="67" spans="1:32" ht="13" x14ac:dyDescent="0.3">
      <c r="A67" s="297"/>
      <c r="B67" s="71"/>
      <c r="C67" s="71"/>
      <c r="D67" s="71"/>
      <c r="E67" s="71"/>
      <c r="F67" s="71"/>
      <c r="G67" s="283"/>
      <c r="H67" s="325"/>
      <c r="I67" s="326"/>
      <c r="J67" s="325"/>
      <c r="K67" s="327"/>
      <c r="L67" s="109"/>
      <c r="M67" s="109"/>
      <c r="N67" s="109"/>
      <c r="O67" s="361"/>
      <c r="P67" s="285"/>
      <c r="AE67" s="362"/>
      <c r="AF67" s="362"/>
    </row>
    <row r="68" spans="1:32" ht="13" x14ac:dyDescent="0.3">
      <c r="A68" s="32"/>
      <c r="B68" s="32"/>
      <c r="C68" s="32"/>
      <c r="D68" s="32"/>
      <c r="E68" s="32"/>
      <c r="F68" s="32"/>
      <c r="G68" s="74"/>
      <c r="H68" s="39"/>
      <c r="I68" s="74"/>
      <c r="J68" s="39"/>
      <c r="K68" s="31"/>
      <c r="L68" s="31"/>
      <c r="M68" s="31"/>
      <c r="N68" s="31"/>
      <c r="O68" s="99"/>
      <c r="P68" s="32"/>
    </row>
    <row r="69" spans="1:32" ht="13" x14ac:dyDescent="0.3">
      <c r="B69" s="32"/>
      <c r="C69" s="32"/>
      <c r="D69" s="32"/>
      <c r="E69" s="32"/>
      <c r="F69" s="32"/>
      <c r="G69" s="74"/>
      <c r="H69" s="32"/>
      <c r="I69" s="32"/>
      <c r="J69" s="32"/>
      <c r="K69" s="32"/>
      <c r="L69" s="46"/>
      <c r="M69" s="46"/>
      <c r="N69" s="46"/>
      <c r="O69" s="99"/>
      <c r="P69" s="32"/>
    </row>
    <row r="70" spans="1:32" ht="13" x14ac:dyDescent="0.3">
      <c r="G70" s="101"/>
      <c r="H70" s="41"/>
      <c r="I70" s="101"/>
      <c r="J70" s="41"/>
      <c r="K70" s="41"/>
      <c r="L70" s="102"/>
      <c r="M70" s="102"/>
      <c r="N70" s="102"/>
      <c r="O70" s="103"/>
      <c r="P70" s="23"/>
    </row>
    <row r="72" spans="1:32" x14ac:dyDescent="0.25">
      <c r="A72" s="496"/>
    </row>
    <row r="73" spans="1:32" x14ac:dyDescent="0.25">
      <c r="A73" s="496"/>
    </row>
    <row r="74" spans="1:32" x14ac:dyDescent="0.25">
      <c r="A74" s="496"/>
    </row>
    <row r="75" spans="1:32" x14ac:dyDescent="0.25">
      <c r="A75" s="496"/>
    </row>
    <row r="76" spans="1:32" x14ac:dyDescent="0.25">
      <c r="A76" s="496"/>
    </row>
    <row r="77" spans="1:32" x14ac:dyDescent="0.25">
      <c r="A77" s="496"/>
    </row>
    <row r="78" spans="1:32" x14ac:dyDescent="0.25">
      <c r="A78" s="496"/>
    </row>
    <row r="79" spans="1:32" x14ac:dyDescent="0.25">
      <c r="A79" s="496"/>
    </row>
    <row r="80" spans="1:32" x14ac:dyDescent="0.25">
      <c r="A80" s="496"/>
    </row>
    <row r="81" spans="1:1" x14ac:dyDescent="0.25">
      <c r="A81" s="496"/>
    </row>
    <row r="82" spans="1:1" x14ac:dyDescent="0.25">
      <c r="A82" s="496"/>
    </row>
    <row r="83" spans="1:1" x14ac:dyDescent="0.25">
      <c r="A83" s="496"/>
    </row>
    <row r="84" spans="1:1" x14ac:dyDescent="0.25">
      <c r="A84" s="496"/>
    </row>
    <row r="85" spans="1:1" x14ac:dyDescent="0.25">
      <c r="A85" s="496"/>
    </row>
    <row r="86" spans="1:1" x14ac:dyDescent="0.25">
      <c r="A86" s="496"/>
    </row>
  </sheetData>
  <sheetProtection algorithmName="SHA-512" hashValue="aDSGa7Bm2CxwYXOBpLWsf3OjyCG08dylndGbK/k0q7iHX10uMtr1I/JROU5dGQDCdn3tV16UdtFtGx/Dtl/cHw==" saltValue="8o0jUtpL//B28dEdQQIvxQ==" spinCount="100000" sheet="1" objects="1" scenarios="1"/>
  <mergeCells count="11">
    <mergeCell ref="A2:P2"/>
    <mergeCell ref="A1:P1"/>
    <mergeCell ref="A72:A86"/>
    <mergeCell ref="A4:P4"/>
    <mergeCell ref="A7:P7"/>
    <mergeCell ref="A12:I12"/>
    <mergeCell ref="D19:H19"/>
    <mergeCell ref="D20:H20"/>
    <mergeCell ref="G22:J22"/>
    <mergeCell ref="L22:O22"/>
    <mergeCell ref="A5:P5"/>
  </mergeCells>
  <printOptions horizontalCentered="1"/>
  <pageMargins left="0.5" right="0.5" top="0.25" bottom="0.25" header="0.25" footer="0.26"/>
  <pageSetup scale="60" orientation="landscape" r:id="rId1"/>
  <headerFooter alignWithMargins="0"/>
  <rowBreaks count="1" manualBreakCount="1">
    <brk id="70"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93185" r:id="rId4" name="Button 1">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93186" r:id="rId5" name="Button 2">
              <controlPr defaultSize="0" print="0" autoFill="0" autoPict="0" macro="[0]!Info">
                <anchor moveWithCells="1">
                  <from>
                    <xdr:col>15</xdr:col>
                    <xdr:colOff>279400</xdr:colOff>
                    <xdr:row>80</xdr:row>
                    <xdr:rowOff>50800</xdr:rowOff>
                  </from>
                  <to>
                    <xdr:col>16</xdr:col>
                    <xdr:colOff>31750</xdr:colOff>
                    <xdr:row>81</xdr:row>
                    <xdr:rowOff>88900</xdr:rowOff>
                  </to>
                </anchor>
              </controlPr>
            </control>
          </mc:Choice>
        </mc:AlternateContent>
        <mc:AlternateContent xmlns:mc="http://schemas.openxmlformats.org/markup-compatibility/2006">
          <mc:Choice Requires="x14">
            <control shapeId="93187" r:id="rId6" name="Button 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188" r:id="rId7" name="Button 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189" r:id="rId8" name="Button 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190" r:id="rId9" name="Button 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191" r:id="rId10" name="Button 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3192" r:id="rId11" name="Button 8">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3193" r:id="rId12" name="Button 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3194" r:id="rId13" name="Button 1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3195" r:id="rId14" name="Button 11">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3196" r:id="rId15" name="Button 12">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3197" r:id="rId16" name="Button 13">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3198" r:id="rId17" name="Button 14">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3199" r:id="rId18" name="Button 15">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3200" r:id="rId19" name="Button 16">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3201" r:id="rId20" name="Button 17">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3202" r:id="rId21" name="Button 18">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3203" r:id="rId22" name="Button 1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3204" r:id="rId23" name="Button 20">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3205" r:id="rId24" name="Button 2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3206" r:id="rId25" name="Button 2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3207" r:id="rId26" name="Button 2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3208" r:id="rId27" name="Button 24">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3209" r:id="rId28" name="Button 2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3210" r:id="rId29" name="Button 2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3211" r:id="rId30" name="Button 27">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3212" r:id="rId31" name="Button 28">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3213" r:id="rId32" name="Button 29">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3214" r:id="rId33" name="Button 30">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3215" r:id="rId34" name="Button 3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3216" r:id="rId35" name="Button 32">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3217" r:id="rId36" name="Button 3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3218" r:id="rId37" name="Button 3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3219" r:id="rId38" name="Button 3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3220" r:id="rId39" name="Button 36">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3221" r:id="rId40" name="Button 3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3222" r:id="rId41" name="Button 3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3223" r:id="rId42" name="Button 3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3224" r:id="rId43" name="Button 40">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3225" r:id="rId44" name="Button 4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3226" r:id="rId45" name="Button 4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3227" r:id="rId46" name="Button 43">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3228" r:id="rId47" name="Button 44">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3229" r:id="rId48" name="Button 45">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3230" r:id="rId49" name="Button 46">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3231" r:id="rId50" name="Button 4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3232" r:id="rId51" name="Button 48">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3233" r:id="rId52" name="Button 4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3234" r:id="rId53" name="Button 5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3235" r:id="rId54" name="Button 5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3236" r:id="rId55" name="Button 52">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3237" r:id="rId56" name="Button 5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3238" r:id="rId57" name="Button 5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3239" r:id="rId58" name="Button 55">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3240" r:id="rId59" name="Button 56">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3241" r:id="rId60" name="Button 57">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3242" r:id="rId61" name="Button 58">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3243" r:id="rId62" name="Button 5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244" r:id="rId63" name="Button 6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245" r:id="rId64" name="Button 6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246" r:id="rId65" name="Button 6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247" r:id="rId66" name="Button 63">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93248" r:id="rId67" name="Button 64">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93249" r:id="rId68" name="Button 65">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93250" r:id="rId69" name="Button 66">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93251" r:id="rId70" name="Button 67">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93252" r:id="rId71" name="Button 68">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93253" r:id="rId72" name="Button 6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254" r:id="rId73" name="Button 7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255" r:id="rId74" name="Button 7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256" r:id="rId75" name="Button 7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257" r:id="rId76" name="Button 73">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3258" r:id="rId77" name="Button 74">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3259" r:id="rId78" name="Button 75">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3260" r:id="rId79" name="Button 76">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3261" r:id="rId80" name="Button 77">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3262" r:id="rId81" name="Button 78">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3263" r:id="rId82" name="Button 79">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3264" r:id="rId83" name="Button 80">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3265" r:id="rId84" name="Button 81">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3266" r:id="rId85" name="Button 82">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3267" r:id="rId86" name="Button 83">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3268" r:id="rId87" name="Button 84">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3269" r:id="rId88" name="Button 85">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3270" r:id="rId89" name="Button 86">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3271" r:id="rId90" name="Button 87">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3272" r:id="rId91" name="Button 88">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3273" r:id="rId92" name="Button 89">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3274" r:id="rId93" name="Button 90">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3275" r:id="rId94" name="Button 91">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3276" r:id="rId95" name="Button 92">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3277" r:id="rId96" name="Button 93">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3278" r:id="rId97" name="Button 94">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3279" r:id="rId98" name="Button 95">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3280" r:id="rId99" name="Button 96">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3281" r:id="rId100" name="Button 97">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3282" r:id="rId101" name="Button 98">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3283" r:id="rId102" name="Button 99">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3284" r:id="rId103" name="Button 100">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3285" r:id="rId104" name="Button 101">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3286" r:id="rId105" name="Button 102">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3287" r:id="rId106" name="Button 103">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3288" r:id="rId107" name="Button 104">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3289" r:id="rId108" name="Button 105">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3290" r:id="rId109" name="Button 106">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3291" r:id="rId110" name="Button 107">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3292" r:id="rId111" name="Button 108">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3293" r:id="rId112" name="Button 109">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3294" r:id="rId113" name="Button 110">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3295" r:id="rId114" name="Button 111">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3296" r:id="rId115" name="Button 112">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3297" r:id="rId116" name="Button 113">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3298" r:id="rId117" name="Button 114">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3299" r:id="rId118" name="Button 115">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3300" r:id="rId119" name="Button 116">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3301" r:id="rId120" name="Button 117">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3302" r:id="rId121" name="Button 118">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3303" r:id="rId122" name="Button 119">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3304" r:id="rId123" name="Button 120">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3305" r:id="rId124" name="Button 121">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3306" r:id="rId125" name="Button 122">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3307" r:id="rId126" name="Button 123">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3308" r:id="rId127" name="Button 124">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3309" r:id="rId128" name="Button 125">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93310" r:id="rId129" name="Button 12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311" r:id="rId130" name="Button 12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312" r:id="rId131" name="Button 12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313" r:id="rId132" name="Button 12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314" r:id="rId133" name="Button 13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3315" r:id="rId134" name="Button 131">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3316" r:id="rId135" name="Button 132">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3317" r:id="rId136" name="Button 133">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3318" r:id="rId137" name="Button 134">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3319" r:id="rId138" name="Button 135">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3320" r:id="rId139" name="Button 136">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3321" r:id="rId140" name="Button 137">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3322" r:id="rId141" name="Button 138">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3323" r:id="rId142" name="Button 139">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3324" r:id="rId143" name="Button 140">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3325" r:id="rId144" name="Button 141">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3326" r:id="rId145" name="Button 14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3327" r:id="rId146" name="Button 143">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3328" r:id="rId147" name="Button 144">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3329" r:id="rId148" name="Button 145">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3330" r:id="rId149" name="Button 14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3331" r:id="rId150" name="Button 147">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3332" r:id="rId151" name="Button 148">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3333" r:id="rId152" name="Button 149">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3334" r:id="rId153" name="Button 150">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3335" r:id="rId154" name="Button 151">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3336" r:id="rId155" name="Button 152">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3337" r:id="rId156" name="Button 153">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3338" r:id="rId157" name="Button 15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3339" r:id="rId158" name="Button 155">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3340" r:id="rId159" name="Button 156">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3341" r:id="rId160" name="Button 157">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3342" r:id="rId161" name="Button 15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3343" r:id="rId162" name="Button 159">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3344" r:id="rId163" name="Button 160">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3345" r:id="rId164" name="Button 161">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3346" r:id="rId165" name="Button 16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3347" r:id="rId166" name="Button 163">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3348" r:id="rId167" name="Button 164">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3349" r:id="rId168" name="Button 165">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3350" r:id="rId169" name="Button 166">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3351" r:id="rId170" name="Button 167">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3352" r:id="rId171" name="Button 168">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3353" r:id="rId172" name="Button 169">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3354" r:id="rId173" name="Button 17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3355" r:id="rId174" name="Button 171">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3356" r:id="rId175" name="Button 172">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3357" r:id="rId176" name="Button 173">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3358" r:id="rId177" name="Button 17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3359" r:id="rId178" name="Button 175">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3360" r:id="rId179" name="Button 176">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3361" r:id="rId180" name="Button 177">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3362" r:id="rId181" name="Button 178">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3363" r:id="rId182" name="Button 179">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3364" r:id="rId183" name="Button 180">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3365" r:id="rId184" name="Button 181">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3366" r:id="rId185" name="Button 182">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93367" r:id="rId186" name="Button 18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368" r:id="rId187" name="Button 18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369" r:id="rId188" name="Button 18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370" r:id="rId189" name="Button 18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371" r:id="rId190" name="Button 18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3372" r:id="rId191" name="Button 188">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3373" r:id="rId192" name="Button 18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3374" r:id="rId193" name="Button 19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3375" r:id="rId194" name="Button 191">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93376" r:id="rId195" name="Button 192">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93377" r:id="rId196" name="Button 193">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93378" r:id="rId197" name="Button 194">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93379" r:id="rId198" name="Button 195">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93380" r:id="rId199" name="Button 196">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93381" r:id="rId200" name="Button 197">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93382" r:id="rId201" name="Button 198">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93383" r:id="rId202" name="Button 19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3384" r:id="rId203" name="Button 200">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3385" r:id="rId204" name="Button 20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3386" r:id="rId205" name="Button 20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3387" r:id="rId206" name="Button 20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3388" r:id="rId207" name="Button 204">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3389" r:id="rId208" name="Button 20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3390" r:id="rId209" name="Button 20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3391" r:id="rId210" name="Button 207">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93392" r:id="rId211" name="Button 208">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93393" r:id="rId212" name="Button 209">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93394" r:id="rId213" name="Button 210">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93395" r:id="rId214" name="Button 21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3396" r:id="rId215" name="Button 212">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3397" r:id="rId216" name="Button 21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3398" r:id="rId217" name="Button 21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3399" r:id="rId218" name="Button 21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3400" r:id="rId219" name="Button 216">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3401" r:id="rId220" name="Button 21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3402" r:id="rId221" name="Button 21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3403" r:id="rId222" name="Button 21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3404" r:id="rId223" name="Button 220">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3405" r:id="rId224" name="Button 22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3406" r:id="rId225" name="Button 22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3407" r:id="rId226" name="Button 223">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93408" r:id="rId227" name="Button 224">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93409" r:id="rId228" name="Button 225">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93410" r:id="rId229" name="Button 226">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93411" r:id="rId230" name="Button 22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3412" r:id="rId231" name="Button 228">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3413" r:id="rId232" name="Button 22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3414" r:id="rId233" name="Button 23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3415" r:id="rId234" name="Button 23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3416" r:id="rId235" name="Button 232">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3417" r:id="rId236" name="Button 23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3418" r:id="rId237" name="Button 23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3419" r:id="rId238" name="Button 235">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93420" r:id="rId239" name="Button 236">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93421" r:id="rId240" name="Button 237">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93422" r:id="rId241" name="Button 238">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93423" r:id="rId242" name="Button 239">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93424" r:id="rId243" name="Button 240">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93425" r:id="rId244" name="Button 241">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93426" r:id="rId245" name="Button 242">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93427" r:id="rId246" name="Button 243">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93428" r:id="rId247" name="Button 24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429" r:id="rId248" name="Button 24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3430" r:id="rId249" name="Button 24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FAF26-CB00-44FD-BC67-52E6ACCD0E9B}">
  <sheetPr>
    <pageSetUpPr fitToPage="1"/>
  </sheetPr>
  <dimension ref="A1:A32"/>
  <sheetViews>
    <sheetView showGridLines="0" workbookViewId="0"/>
  </sheetViews>
  <sheetFormatPr defaultColWidth="9.1796875" defaultRowHeight="10" customHeight="1" x14ac:dyDescent="0.25"/>
  <cols>
    <col min="1" max="1" width="130.54296875" style="234" customWidth="1"/>
    <col min="2" max="16384" width="9.1796875" style="220"/>
  </cols>
  <sheetData>
    <row r="1" spans="1:1" ht="34.5" x14ac:dyDescent="0.25">
      <c r="A1" s="236" t="s">
        <v>217</v>
      </c>
    </row>
    <row r="2" spans="1:1" ht="23" x14ac:dyDescent="0.25">
      <c r="A2" s="237" t="s">
        <v>216</v>
      </c>
    </row>
    <row r="3" spans="1:1" ht="10" customHeight="1" x14ac:dyDescent="0.25">
      <c r="A3" s="213"/>
    </row>
    <row r="4" spans="1:1" ht="24" customHeight="1" x14ac:dyDescent="0.25">
      <c r="A4" s="237" t="s">
        <v>215</v>
      </c>
    </row>
    <row r="5" spans="1:1" ht="10" customHeight="1" x14ac:dyDescent="0.25">
      <c r="A5" s="213"/>
    </row>
    <row r="6" spans="1:1" ht="11.5" x14ac:dyDescent="0.25">
      <c r="A6" s="236" t="s">
        <v>214</v>
      </c>
    </row>
    <row r="7" spans="1:1" ht="10" customHeight="1" x14ac:dyDescent="0.25">
      <c r="A7" s="236"/>
    </row>
    <row r="8" spans="1:1" ht="34.5" x14ac:dyDescent="0.25">
      <c r="A8" s="236" t="s">
        <v>213</v>
      </c>
    </row>
    <row r="9" spans="1:1" ht="10" customHeight="1" x14ac:dyDescent="0.25">
      <c r="A9" s="237"/>
    </row>
    <row r="10" spans="1:1" ht="27.65" customHeight="1" x14ac:dyDescent="0.25">
      <c r="A10" s="236" t="s">
        <v>252</v>
      </c>
    </row>
    <row r="11" spans="1:1" ht="10" customHeight="1" x14ac:dyDescent="0.25">
      <c r="A11" s="237"/>
    </row>
    <row r="12" spans="1:1" ht="36" customHeight="1" x14ac:dyDescent="0.25">
      <c r="A12" s="236" t="s">
        <v>212</v>
      </c>
    </row>
    <row r="13" spans="1:1" ht="10" customHeight="1" x14ac:dyDescent="0.25">
      <c r="A13" s="236"/>
    </row>
    <row r="14" spans="1:1" ht="38.25" customHeight="1" x14ac:dyDescent="0.25">
      <c r="A14" s="236" t="s">
        <v>211</v>
      </c>
    </row>
    <row r="15" spans="1:1" ht="10" customHeight="1" x14ac:dyDescent="0.25">
      <c r="A15" s="236"/>
    </row>
    <row r="16" spans="1:1" ht="23" x14ac:dyDescent="0.25">
      <c r="A16" s="236" t="s">
        <v>210</v>
      </c>
    </row>
    <row r="17" spans="1:1" ht="10" customHeight="1" x14ac:dyDescent="0.25">
      <c r="A17" s="236"/>
    </row>
    <row r="18" spans="1:1" ht="23" x14ac:dyDescent="0.25">
      <c r="A18" s="236" t="s">
        <v>209</v>
      </c>
    </row>
    <row r="19" spans="1:1" ht="10" customHeight="1" x14ac:dyDescent="0.25">
      <c r="A19" s="236"/>
    </row>
    <row r="20" spans="1:1" ht="39.75" customHeight="1" x14ac:dyDescent="0.25">
      <c r="A20" s="236" t="s">
        <v>208</v>
      </c>
    </row>
    <row r="21" spans="1:1" ht="10" customHeight="1" x14ac:dyDescent="0.25">
      <c r="A21" s="236"/>
    </row>
    <row r="22" spans="1:1" ht="23" x14ac:dyDescent="0.25">
      <c r="A22" s="236" t="s">
        <v>207</v>
      </c>
    </row>
    <row r="23" spans="1:1" ht="10" customHeight="1" x14ac:dyDescent="0.25">
      <c r="A23" s="236"/>
    </row>
    <row r="24" spans="1:1" ht="23" x14ac:dyDescent="0.25">
      <c r="A24" s="236" t="s">
        <v>206</v>
      </c>
    </row>
    <row r="25" spans="1:1" ht="10" customHeight="1" x14ac:dyDescent="0.25">
      <c r="A25" s="236"/>
    </row>
    <row r="26" spans="1:1" ht="23" x14ac:dyDescent="0.25">
      <c r="A26" s="235" t="s">
        <v>205</v>
      </c>
    </row>
    <row r="27" spans="1:1" ht="11.5" x14ac:dyDescent="0.25">
      <c r="A27" s="236"/>
    </row>
    <row r="28" spans="1:1" ht="45" customHeight="1" x14ac:dyDescent="0.25">
      <c r="A28" s="236" t="s">
        <v>374</v>
      </c>
    </row>
    <row r="30" spans="1:1" ht="36" customHeight="1" x14ac:dyDescent="0.25">
      <c r="A30" s="236" t="s">
        <v>204</v>
      </c>
    </row>
    <row r="32" spans="1:1" ht="11.5" x14ac:dyDescent="0.25">
      <c r="A32" s="235" t="s">
        <v>203</v>
      </c>
    </row>
  </sheetData>
  <sheetProtection algorithmName="SHA-512" hashValue="JUXTUaFcr6KWMHXDkrnhBJD6HuHgzcmSFuGI1haE9tFrLU6m8kE655wptC6JQOhaZOPSFk7j8foGSXyVB8ThVQ==" saltValue="y60L/Zo1AdnFD31vt2c1gg==" spinCount="100000" sheet="1" objects="1" scenarios="1"/>
  <pageMargins left="0.25" right="0.25" top="0.5" bottom="0.5" header="0.3" footer="0.3"/>
  <pageSetup scale="97"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M87"/>
  <sheetViews>
    <sheetView showGridLines="0" zoomScale="80" zoomScaleNormal="80" workbookViewId="0">
      <selection sqref="A1:P1"/>
    </sheetView>
  </sheetViews>
  <sheetFormatPr defaultRowHeight="12.5" x14ac:dyDescent="0.25"/>
  <cols>
    <col min="1" max="1" width="31" customWidth="1"/>
    <col min="2" max="2" width="2.1796875" customWidth="1"/>
    <col min="3" max="3" width="24.81640625" customWidth="1"/>
    <col min="4" max="4" width="15.26953125" customWidth="1"/>
    <col min="5" max="5" width="9.81640625" customWidth="1"/>
    <col min="6" max="6" width="3.7265625" customWidth="1"/>
    <col min="7" max="8" width="13.26953125" customWidth="1"/>
    <col min="9" max="9" width="14.54296875" customWidth="1"/>
    <col min="10" max="10" width="13.26953125" customWidth="1"/>
    <col min="11" max="11" width="7" customWidth="1"/>
    <col min="12" max="12" width="15.1796875" customWidth="1"/>
    <col min="13" max="14" width="14.453125" customWidth="1"/>
    <col min="15" max="15" width="16.26953125" bestFit="1" customWidth="1"/>
    <col min="16" max="16" width="13.81640625" bestFit="1" customWidth="1"/>
    <col min="18" max="26" width="9.1796875" hidden="1" customWidth="1"/>
    <col min="27" max="27" width="10.54296875" hidden="1" customWidth="1"/>
    <col min="28" max="29" width="9.1796875" hidden="1" customWidth="1"/>
    <col min="30" max="30" width="10" hidden="1" customWidth="1"/>
    <col min="31" max="31" width="0" hidden="1" customWidth="1"/>
    <col min="32" max="32" width="10.81640625" customWidth="1"/>
  </cols>
  <sheetData>
    <row r="1" spans="1:32" s="213" customFormat="1" ht="20" x14ac:dyDescent="0.4">
      <c r="A1" s="499" t="s">
        <v>346</v>
      </c>
      <c r="B1" s="500"/>
      <c r="C1" s="500"/>
      <c r="D1" s="500"/>
      <c r="E1" s="500"/>
      <c r="F1" s="500"/>
      <c r="G1" s="500"/>
      <c r="H1" s="500"/>
      <c r="I1" s="500"/>
      <c r="J1" s="500"/>
      <c r="K1" s="500"/>
      <c r="L1" s="500"/>
      <c r="M1" s="500"/>
      <c r="N1" s="500"/>
      <c r="O1" s="500"/>
      <c r="P1" s="501"/>
    </row>
    <row r="2" spans="1:32" ht="18" x14ac:dyDescent="0.4">
      <c r="A2" s="524" t="s">
        <v>277</v>
      </c>
      <c r="B2" s="525"/>
      <c r="C2" s="525"/>
      <c r="D2" s="525"/>
      <c r="E2" s="525"/>
      <c r="F2" s="525"/>
      <c r="G2" s="525"/>
      <c r="H2" s="525"/>
      <c r="I2" s="525"/>
      <c r="J2" s="525"/>
      <c r="K2" s="525"/>
      <c r="L2" s="525"/>
      <c r="M2" s="525"/>
      <c r="N2" s="525"/>
      <c r="O2" s="525"/>
      <c r="P2" s="526"/>
    </row>
    <row r="3" spans="1:32" ht="7.5" customHeight="1" x14ac:dyDescent="0.4">
      <c r="A3" s="431"/>
      <c r="B3" s="430"/>
      <c r="C3" s="430"/>
      <c r="D3" s="430"/>
      <c r="E3" s="430"/>
      <c r="F3" s="430"/>
      <c r="G3" s="430"/>
      <c r="H3" s="430"/>
      <c r="I3" s="430"/>
      <c r="J3" s="430"/>
      <c r="K3" s="430"/>
      <c r="L3" s="430"/>
      <c r="M3" s="430"/>
      <c r="N3" s="430"/>
      <c r="O3" s="430"/>
      <c r="P3" s="432"/>
    </row>
    <row r="4" spans="1:32" ht="15.5" x14ac:dyDescent="0.35">
      <c r="A4" s="502" t="str">
        <f>'Customer Info'!B11</f>
        <v>Breakdown of Charges Based on Entered Information</v>
      </c>
      <c r="B4" s="503"/>
      <c r="C4" s="503"/>
      <c r="D4" s="503"/>
      <c r="E4" s="503"/>
      <c r="F4" s="503"/>
      <c r="G4" s="503"/>
      <c r="H4" s="503"/>
      <c r="I4" s="503"/>
      <c r="J4" s="503"/>
      <c r="K4" s="503"/>
      <c r="L4" s="503"/>
      <c r="M4" s="503"/>
      <c r="N4" s="503"/>
      <c r="O4" s="503"/>
      <c r="P4" s="504"/>
    </row>
    <row r="5" spans="1:32" ht="15.65" customHeight="1" x14ac:dyDescent="0.25">
      <c r="A5" s="529" t="s">
        <v>266</v>
      </c>
      <c r="B5" s="529"/>
      <c r="C5" s="529"/>
      <c r="D5" s="529"/>
      <c r="E5" s="529"/>
      <c r="F5" s="529"/>
      <c r="G5" s="529"/>
      <c r="H5" s="529"/>
      <c r="I5" s="529"/>
      <c r="J5" s="529"/>
      <c r="K5" s="529"/>
      <c r="L5" s="529"/>
      <c r="M5" s="529"/>
      <c r="N5" s="529"/>
      <c r="O5" s="529"/>
      <c r="P5" s="530"/>
    </row>
    <row r="6" spans="1:32" x14ac:dyDescent="0.25">
      <c r="A6" s="253">
        <f ca="1">TODAY()</f>
        <v>46226</v>
      </c>
      <c r="C6" s="328"/>
      <c r="D6" s="328"/>
      <c r="E6" s="328"/>
      <c r="F6" s="328"/>
      <c r="G6" s="328"/>
      <c r="H6" s="328"/>
      <c r="I6" s="328"/>
      <c r="J6" s="328"/>
      <c r="K6" s="328"/>
      <c r="P6" s="249"/>
    </row>
    <row r="7" spans="1:32" ht="13.5" customHeight="1" x14ac:dyDescent="0.5">
      <c r="A7" s="517"/>
      <c r="B7" s="518"/>
      <c r="C7" s="518"/>
      <c r="D7" s="518"/>
      <c r="E7" s="518"/>
      <c r="F7" s="518"/>
      <c r="G7" s="518"/>
      <c r="H7" s="518"/>
      <c r="I7" s="518"/>
      <c r="J7" s="518"/>
      <c r="K7" s="518"/>
      <c r="L7" s="518"/>
      <c r="M7" s="518"/>
      <c r="N7" s="518"/>
      <c r="O7" s="518"/>
      <c r="P7" s="519"/>
    </row>
    <row r="8" spans="1:32" ht="15.5" x14ac:dyDescent="0.35">
      <c r="A8" s="255" t="s">
        <v>2</v>
      </c>
      <c r="B8" s="22"/>
      <c r="C8" s="23">
        <f>'Customer Info'!B6</f>
        <v>0</v>
      </c>
      <c r="I8" s="24"/>
      <c r="P8" s="249"/>
    </row>
    <row r="9" spans="1:32" ht="15.5" x14ac:dyDescent="0.35">
      <c r="A9" s="256" t="s">
        <v>26</v>
      </c>
      <c r="B9" s="22"/>
      <c r="C9" s="23">
        <f>'Customer Info'!B7</f>
        <v>0</v>
      </c>
      <c r="P9" s="249"/>
    </row>
    <row r="10" spans="1:32" ht="13" x14ac:dyDescent="0.3">
      <c r="A10" s="255" t="s">
        <v>3</v>
      </c>
      <c r="B10" s="156">
        <f>'Customer Info'!B8</f>
        <v>8</v>
      </c>
      <c r="C10" s="358" t="str">
        <f>LOOKUP(B10,R10:AD10,R12:AD12)</f>
        <v>August</v>
      </c>
      <c r="D10" s="101">
        <f>'Customer Info'!C8</f>
        <v>2026</v>
      </c>
      <c r="P10" s="249"/>
      <c r="S10">
        <v>1</v>
      </c>
      <c r="T10">
        <v>2</v>
      </c>
      <c r="U10">
        <v>3</v>
      </c>
      <c r="V10">
        <v>4</v>
      </c>
      <c r="W10">
        <v>5</v>
      </c>
      <c r="X10">
        <v>6</v>
      </c>
      <c r="Y10">
        <v>7</v>
      </c>
      <c r="Z10">
        <v>8</v>
      </c>
      <c r="AA10">
        <v>9</v>
      </c>
      <c r="AB10">
        <v>10</v>
      </c>
      <c r="AC10">
        <v>11</v>
      </c>
      <c r="AD10">
        <v>12</v>
      </c>
    </row>
    <row r="11" spans="1:32" ht="13" x14ac:dyDescent="0.3">
      <c r="A11" s="255" t="s">
        <v>250</v>
      </c>
      <c r="B11" s="156"/>
      <c r="C11" s="358" t="str">
        <f>'Customer Info'!$B$9</f>
        <v>No</v>
      </c>
      <c r="D11" s="101"/>
      <c r="P11" s="249"/>
    </row>
    <row r="12" spans="1:32" ht="15" customHeight="1" x14ac:dyDescent="0.3">
      <c r="A12" s="527"/>
      <c r="B12" s="528"/>
      <c r="C12" s="528"/>
      <c r="D12" s="528"/>
      <c r="E12" s="528"/>
      <c r="F12" s="528"/>
      <c r="G12" s="528"/>
      <c r="H12" s="528"/>
      <c r="I12" s="528"/>
      <c r="P12" s="249"/>
      <c r="R12" t="s">
        <v>109</v>
      </c>
      <c r="S12" s="45" t="s">
        <v>97</v>
      </c>
      <c r="T12" s="45" t="s">
        <v>98</v>
      </c>
      <c r="U12" s="45" t="s">
        <v>99</v>
      </c>
      <c r="V12" s="45" t="s">
        <v>100</v>
      </c>
      <c r="W12" s="45" t="s">
        <v>101</v>
      </c>
      <c r="X12" s="45" t="s">
        <v>102</v>
      </c>
      <c r="Y12" s="45" t="s">
        <v>103</v>
      </c>
      <c r="Z12" s="45" t="s">
        <v>104</v>
      </c>
      <c r="AA12" s="45" t="s">
        <v>105</v>
      </c>
      <c r="AB12" s="45" t="s">
        <v>107</v>
      </c>
      <c r="AC12" s="45" t="s">
        <v>106</v>
      </c>
      <c r="AD12" s="45" t="s">
        <v>108</v>
      </c>
    </row>
    <row r="13" spans="1:32" ht="13" x14ac:dyDescent="0.3">
      <c r="A13" s="260" t="s">
        <v>27</v>
      </c>
      <c r="B13" s="20"/>
      <c r="C13" s="20"/>
      <c r="D13" s="20"/>
      <c r="E13" s="20"/>
      <c r="F13" s="20"/>
      <c r="G13" s="20"/>
      <c r="H13" s="20"/>
      <c r="I13" s="20"/>
      <c r="J13" s="20"/>
      <c r="K13" s="20"/>
      <c r="L13" s="20"/>
      <c r="M13" s="20"/>
      <c r="N13" s="20"/>
      <c r="O13" s="20"/>
      <c r="P13" s="248"/>
      <c r="R13" s="3" t="s">
        <v>154</v>
      </c>
      <c r="S13" s="161">
        <f>'Rider Rates'!$E$71</f>
        <v>7.2859999999999994E-2</v>
      </c>
      <c r="T13" s="161">
        <f>'Rider Rates'!$E$71</f>
        <v>7.2859999999999994E-2</v>
      </c>
      <c r="U13" s="161">
        <f>'Rider Rates'!$E$71</f>
        <v>7.2859999999999994E-2</v>
      </c>
      <c r="V13" s="161">
        <f>'Rider Rates'!$E$71</f>
        <v>7.2859999999999994E-2</v>
      </c>
      <c r="W13" s="161">
        <f>'Rider Rates'!$E$71</f>
        <v>7.2859999999999994E-2</v>
      </c>
      <c r="X13" s="161">
        <f>'Rider Rates'!$E$70</f>
        <v>7.2859999999999994E-2</v>
      </c>
      <c r="Y13" s="161">
        <f>'Rider Rates'!$E$70</f>
        <v>7.2859999999999994E-2</v>
      </c>
      <c r="Z13" s="161">
        <f>'Rider Rates'!$E$70</f>
        <v>7.2859999999999994E-2</v>
      </c>
      <c r="AA13" s="161">
        <f>'Rider Rates'!$E$70</f>
        <v>7.2859999999999994E-2</v>
      </c>
      <c r="AB13" s="161">
        <f>'Rider Rates'!$E$71</f>
        <v>7.2859999999999994E-2</v>
      </c>
      <c r="AC13" s="161">
        <f>'Rider Rates'!$E$71</f>
        <v>7.2859999999999994E-2</v>
      </c>
      <c r="AD13" s="161">
        <f>'Rider Rates'!$E$71</f>
        <v>7.2859999999999994E-2</v>
      </c>
      <c r="AE13" s="161"/>
      <c r="AF13" s="161"/>
    </row>
    <row r="14" spans="1:32" x14ac:dyDescent="0.25">
      <c r="A14" s="254"/>
      <c r="C14" s="45" t="s">
        <v>54</v>
      </c>
      <c r="D14" s="45" t="s">
        <v>55</v>
      </c>
      <c r="P14" s="249"/>
    </row>
    <row r="15" spans="1:32" x14ac:dyDescent="0.25">
      <c r="A15" s="259" t="s">
        <v>28</v>
      </c>
      <c r="B15" s="27"/>
      <c r="C15" s="38">
        <f>'Customer Info'!B18</f>
        <v>0</v>
      </c>
      <c r="D15" s="38">
        <f>ROUND(C15*C18,1)</f>
        <v>0</v>
      </c>
      <c r="E15" s="27" t="s">
        <v>45</v>
      </c>
      <c r="F15" s="28"/>
      <c r="G15" s="27" t="s">
        <v>15</v>
      </c>
      <c r="I15" s="42" t="s">
        <v>15</v>
      </c>
      <c r="J15" s="27"/>
      <c r="K15" s="27"/>
      <c r="L15" s="27"/>
      <c r="M15" s="27"/>
      <c r="N15" s="27"/>
      <c r="P15" s="249"/>
    </row>
    <row r="16" spans="1:32" x14ac:dyDescent="0.25">
      <c r="A16" s="259" t="s">
        <v>29</v>
      </c>
      <c r="B16" s="27"/>
      <c r="C16" s="38">
        <f>'Customer Info'!B19</f>
        <v>0</v>
      </c>
      <c r="D16" s="38">
        <f>C16*C18</f>
        <v>0</v>
      </c>
      <c r="E16" s="27" t="s">
        <v>45</v>
      </c>
      <c r="F16" s="28"/>
      <c r="G16" s="27" t="s">
        <v>30</v>
      </c>
      <c r="I16" s="315" t="str">
        <f>IF(MAX(C15,C16)&gt;0,C17/(MAX(C15,C16)*730), " ")</f>
        <v xml:space="preserve"> </v>
      </c>
      <c r="J16" s="27"/>
      <c r="K16" s="27"/>
      <c r="L16" s="27"/>
      <c r="M16" s="27"/>
      <c r="N16" s="27"/>
      <c r="P16" s="249"/>
      <c r="X16" s="161"/>
      <c r="Y16" s="161"/>
      <c r="Z16" s="161"/>
      <c r="AA16" s="161"/>
    </row>
    <row r="17" spans="1:30" x14ac:dyDescent="0.25">
      <c r="A17" s="259" t="s">
        <v>43</v>
      </c>
      <c r="B17" s="27"/>
      <c r="C17" s="29">
        <f>IF('Customer Info'!B21+'Customer Info'!B22-'Customer Info'!B23&lt;0,0,'Customer Info'!B21+'Customer Info'!B22-'Customer Info'!B23)</f>
        <v>0</v>
      </c>
      <c r="D17" s="29">
        <f>C17*C18</f>
        <v>0</v>
      </c>
      <c r="E17" s="27" t="s">
        <v>41</v>
      </c>
      <c r="F17" s="28"/>
      <c r="G17" s="27"/>
      <c r="H17" s="27"/>
      <c r="I17" s="27"/>
      <c r="J17" s="27"/>
      <c r="K17" s="27"/>
      <c r="L17" s="27"/>
      <c r="M17" s="27"/>
      <c r="N17" s="27"/>
      <c r="O17" s="27"/>
      <c r="P17" s="249"/>
    </row>
    <row r="18" spans="1:30" ht="13" x14ac:dyDescent="0.3">
      <c r="A18" s="259" t="s">
        <v>53</v>
      </c>
      <c r="B18" s="27"/>
      <c r="C18" s="316">
        <f>+'Customer Info'!E18</f>
        <v>1</v>
      </c>
      <c r="D18" s="27"/>
      <c r="E18" s="27"/>
      <c r="F18" s="28"/>
      <c r="G18" s="21"/>
      <c r="H18" s="21"/>
      <c r="I18" s="21"/>
      <c r="J18" s="21"/>
      <c r="K18" s="27"/>
      <c r="L18" s="27"/>
      <c r="M18" s="27"/>
      <c r="N18" s="27"/>
      <c r="P18" s="249"/>
      <c r="S18" s="161"/>
      <c r="T18" s="161"/>
      <c r="U18" s="161"/>
      <c r="V18" s="161"/>
      <c r="W18" s="161"/>
      <c r="X18" s="161"/>
      <c r="Y18" s="161"/>
      <c r="Z18" s="161"/>
      <c r="AA18" s="161"/>
      <c r="AB18" s="161"/>
      <c r="AC18" s="161"/>
      <c r="AD18" s="161"/>
    </row>
    <row r="19" spans="1:30" x14ac:dyDescent="0.25">
      <c r="A19" s="259" t="s">
        <v>15</v>
      </c>
      <c r="B19" s="27"/>
      <c r="C19" s="317" t="s">
        <v>15</v>
      </c>
      <c r="D19" s="551" t="s">
        <v>15</v>
      </c>
      <c r="E19" s="551"/>
      <c r="F19" s="551"/>
      <c r="G19" s="551"/>
      <c r="H19" s="551"/>
      <c r="K19" s="27"/>
      <c r="L19" s="27"/>
      <c r="M19" s="27"/>
      <c r="N19" s="27"/>
      <c r="O19" s="300"/>
      <c r="P19" s="249"/>
    </row>
    <row r="20" spans="1:30" ht="13" x14ac:dyDescent="0.3">
      <c r="A20" s="259" t="s">
        <v>15</v>
      </c>
      <c r="B20" s="27"/>
      <c r="C20" s="317" t="s">
        <v>15</v>
      </c>
      <c r="D20" s="551" t="s">
        <v>15</v>
      </c>
      <c r="E20" s="551"/>
      <c r="F20" s="551"/>
      <c r="G20" s="551"/>
      <c r="H20" s="551"/>
      <c r="I20" s="21"/>
      <c r="J20" s="21"/>
      <c r="K20" s="27"/>
      <c r="L20" s="27"/>
      <c r="M20" s="27"/>
      <c r="N20" s="27"/>
      <c r="O20" s="300"/>
      <c r="P20" s="249"/>
    </row>
    <row r="21" spans="1:30" ht="13" x14ac:dyDescent="0.3">
      <c r="A21" s="259"/>
      <c r="B21" s="27"/>
      <c r="C21" s="28"/>
      <c r="D21" s="28"/>
      <c r="E21" s="28"/>
      <c r="F21" s="28"/>
      <c r="G21" s="21"/>
      <c r="H21" s="21"/>
      <c r="I21" s="21"/>
      <c r="J21" s="21"/>
      <c r="K21" s="27"/>
      <c r="L21" s="27"/>
      <c r="M21" s="27"/>
      <c r="N21" s="27"/>
      <c r="O21" s="27"/>
      <c r="P21" s="249"/>
    </row>
    <row r="22" spans="1:30" ht="13" x14ac:dyDescent="0.3">
      <c r="A22" s="260" t="s">
        <v>31</v>
      </c>
      <c r="B22" s="20"/>
      <c r="C22" s="20"/>
      <c r="D22" s="20"/>
      <c r="E22" s="20"/>
      <c r="F22" s="20"/>
      <c r="G22" s="520" t="s">
        <v>67</v>
      </c>
      <c r="H22" s="521"/>
      <c r="I22" s="521"/>
      <c r="J22" s="522"/>
      <c r="K22" s="20"/>
      <c r="L22" s="523" t="s">
        <v>68</v>
      </c>
      <c r="M22" s="523"/>
      <c r="N22" s="523"/>
      <c r="O22" s="523"/>
      <c r="P22" s="249"/>
    </row>
    <row r="23" spans="1:30" ht="13" x14ac:dyDescent="0.3">
      <c r="A23" s="254"/>
      <c r="G23" s="8" t="s">
        <v>64</v>
      </c>
      <c r="H23" s="8" t="s">
        <v>65</v>
      </c>
      <c r="I23" s="8" t="s">
        <v>66</v>
      </c>
      <c r="J23" s="5" t="s">
        <v>34</v>
      </c>
      <c r="L23" s="100" t="s">
        <v>64</v>
      </c>
      <c r="M23" s="100" t="s">
        <v>65</v>
      </c>
      <c r="N23" s="100" t="s">
        <v>66</v>
      </c>
      <c r="O23" s="100" t="s">
        <v>34</v>
      </c>
      <c r="P23" s="261" t="s">
        <v>56</v>
      </c>
    </row>
    <row r="24" spans="1:30" x14ac:dyDescent="0.25">
      <c r="A24" s="254" t="s">
        <v>32</v>
      </c>
      <c r="G24" s="66"/>
      <c r="H24" s="66"/>
      <c r="I24" s="66">
        <f>'Rider Rates'!$B$17</f>
        <v>186.3</v>
      </c>
      <c r="J24" s="66">
        <f>SUM(G24:I24)</f>
        <v>186.3</v>
      </c>
      <c r="L24" s="67"/>
      <c r="M24" s="67"/>
      <c r="N24" s="67">
        <f>I24</f>
        <v>186.3</v>
      </c>
      <c r="O24" s="162">
        <f>SUM(L24:N24)</f>
        <v>186.3</v>
      </c>
      <c r="P24" s="262">
        <f>'Rider Rates'!$K$17</f>
        <v>46122</v>
      </c>
    </row>
    <row r="25" spans="1:30" x14ac:dyDescent="0.25">
      <c r="A25" s="254" t="s">
        <v>126</v>
      </c>
      <c r="D25" s="1">
        <f>D17</f>
        <v>0</v>
      </c>
      <c r="E25" s="78" t="s">
        <v>41</v>
      </c>
      <c r="F25" s="79" t="s">
        <v>8</v>
      </c>
      <c r="G25" s="64"/>
      <c r="H25" s="66"/>
      <c r="I25" s="64">
        <f>'Rider Rates'!$C$17</f>
        <v>1.8536199999999999E-2</v>
      </c>
      <c r="J25" s="64">
        <f>I25</f>
        <v>1.8536199999999999E-2</v>
      </c>
      <c r="K25" s="81" t="s">
        <v>42</v>
      </c>
      <c r="L25" s="66"/>
      <c r="M25" s="67"/>
      <c r="N25" s="66">
        <f>ROUND(D25*J25,2)</f>
        <v>0</v>
      </c>
      <c r="O25" s="162">
        <f>SUM(L25:N25)</f>
        <v>0</v>
      </c>
      <c r="P25" s="262">
        <f>'Rider Rates'!$K$17</f>
        <v>46122</v>
      </c>
    </row>
    <row r="26" spans="1:30" ht="13" x14ac:dyDescent="0.3">
      <c r="A26" s="301" t="s">
        <v>50</v>
      </c>
      <c r="B26" s="32"/>
      <c r="C26" s="32"/>
      <c r="D26" s="33"/>
      <c r="E26" s="33"/>
      <c r="F26" s="32"/>
      <c r="G26" s="32"/>
      <c r="H26" s="32"/>
      <c r="I26" s="32"/>
      <c r="J26" s="32"/>
      <c r="K26" s="34"/>
      <c r="L26" s="210"/>
      <c r="M26" s="210"/>
      <c r="N26" s="210">
        <f>SUM(N24:N25)</f>
        <v>186.3</v>
      </c>
      <c r="O26" s="210">
        <f>SUM(O24:O25)</f>
        <v>186.3</v>
      </c>
      <c r="P26" s="249"/>
    </row>
    <row r="27" spans="1:30" ht="13" x14ac:dyDescent="0.3">
      <c r="A27" s="302"/>
      <c r="B27" s="68"/>
      <c r="C27" s="69"/>
      <c r="D27" s="69"/>
      <c r="E27" s="69"/>
      <c r="F27" s="69"/>
      <c r="G27" s="70"/>
      <c r="H27" s="70"/>
      <c r="I27" s="70"/>
      <c r="J27" s="70"/>
      <c r="K27" s="68"/>
      <c r="L27" s="68"/>
      <c r="M27" s="68"/>
      <c r="N27" s="68"/>
      <c r="O27" s="68"/>
      <c r="P27" s="303"/>
    </row>
    <row r="28" spans="1:30" ht="13" x14ac:dyDescent="0.3">
      <c r="A28" s="258" t="s">
        <v>69</v>
      </c>
      <c r="D28" s="1"/>
      <c r="E28" s="1"/>
      <c r="K28" s="31"/>
      <c r="L28" s="31"/>
      <c r="M28" s="31"/>
      <c r="N28" s="31"/>
      <c r="O28" s="245"/>
      <c r="P28" s="318"/>
    </row>
    <row r="29" spans="1:30" ht="13" x14ac:dyDescent="0.3">
      <c r="A29" s="301"/>
      <c r="D29" s="1"/>
      <c r="E29" s="1"/>
      <c r="K29" s="31"/>
      <c r="L29" s="31"/>
      <c r="M29" s="31"/>
      <c r="N29" s="31"/>
      <c r="O29" s="245"/>
      <c r="P29" s="249"/>
    </row>
    <row r="30" spans="1:30" x14ac:dyDescent="0.25">
      <c r="A30" s="269" t="s">
        <v>372</v>
      </c>
      <c r="D30" s="1">
        <f>IF($C$17&lt;0,0,IF($C$17&gt;833000,833000,$C$17))</f>
        <v>0</v>
      </c>
      <c r="E30" s="30" t="s">
        <v>41</v>
      </c>
      <c r="F30" s="4" t="s">
        <v>8</v>
      </c>
      <c r="G30" s="63"/>
      <c r="H30" s="64"/>
      <c r="I30" s="80">
        <f>'Rider Rates'!$G$35</f>
        <v>5.5215000000000004E-3</v>
      </c>
      <c r="J30" s="6">
        <f t="shared" ref="J30:J37" si="0">SUM(G30:I30)</f>
        <v>5.5215000000000004E-3</v>
      </c>
      <c r="K30" s="31" t="s">
        <v>42</v>
      </c>
      <c r="L30" s="66"/>
      <c r="M30" s="66"/>
      <c r="N30" s="66">
        <f>ROUND($D30*I30,2)</f>
        <v>0</v>
      </c>
      <c r="O30" s="66">
        <f t="shared" ref="O30:O46" si="1">SUM(L30:N30)</f>
        <v>0</v>
      </c>
      <c r="P30" s="262">
        <f>'Rider Rates'!$O$35</f>
        <v>46022</v>
      </c>
    </row>
    <row r="31" spans="1:30" x14ac:dyDescent="0.25">
      <c r="A31" s="269" t="s">
        <v>373</v>
      </c>
      <c r="D31" s="1">
        <f>IF($C$17-833000&gt;0,$C$17-D30,0)</f>
        <v>0</v>
      </c>
      <c r="E31" s="30" t="s">
        <v>41</v>
      </c>
      <c r="F31" s="4" t="s">
        <v>8</v>
      </c>
      <c r="G31" s="63"/>
      <c r="H31" s="64"/>
      <c r="I31" s="80">
        <f>'Rider Rates'!$G$36</f>
        <v>1.7560000000000001E-4</v>
      </c>
      <c r="J31" s="80">
        <f t="shared" si="0"/>
        <v>1.7560000000000001E-4</v>
      </c>
      <c r="K31" s="31" t="s">
        <v>42</v>
      </c>
      <c r="L31" s="66"/>
      <c r="M31" s="66"/>
      <c r="N31" s="66">
        <f>ROUND($D31*I31,2)</f>
        <v>0</v>
      </c>
      <c r="O31" s="66">
        <f t="shared" si="1"/>
        <v>0</v>
      </c>
      <c r="P31" s="262">
        <f>'Rider Rates'!$O$36</f>
        <v>45293</v>
      </c>
    </row>
    <row r="32" spans="1:30" x14ac:dyDescent="0.25">
      <c r="A32" s="269" t="s">
        <v>47</v>
      </c>
      <c r="B32" t="s">
        <v>15</v>
      </c>
      <c r="D32" s="1">
        <f>IF('Customer Info'!$C$31=TRUE,0,IF(C17&lt;0,0,IF(C17&gt;2000,2000,C17)))</f>
        <v>0</v>
      </c>
      <c r="E32" s="30" t="s">
        <v>41</v>
      </c>
      <c r="F32" s="4" t="s">
        <v>8</v>
      </c>
      <c r="G32" s="63"/>
      <c r="H32" s="64"/>
      <c r="I32" s="80">
        <f>'Rider Rates'!$G$37</f>
        <v>4.6499999999999996E-3</v>
      </c>
      <c r="J32" s="80">
        <f t="shared" si="0"/>
        <v>4.6499999999999996E-3</v>
      </c>
      <c r="K32" s="31" t="s">
        <v>42</v>
      </c>
      <c r="L32" s="66"/>
      <c r="M32" s="66"/>
      <c r="N32" s="66">
        <f>ROUND($D32*I32,2)</f>
        <v>0</v>
      </c>
      <c r="O32" s="66">
        <f t="shared" si="1"/>
        <v>0</v>
      </c>
      <c r="P32" s="262">
        <f>'Rider Rates'!$O$37</f>
        <v>44531</v>
      </c>
    </row>
    <row r="33" spans="1:16" x14ac:dyDescent="0.25">
      <c r="A33" s="269" t="s">
        <v>48</v>
      </c>
      <c r="B33" t="s">
        <v>15</v>
      </c>
      <c r="D33" s="1">
        <f>IF('Customer Info'!$C$31=TRUE,0,IF(C17&gt;15000,13000,IF(C17&gt;2000,C17-2000,0)))</f>
        <v>0</v>
      </c>
      <c r="E33" s="30" t="s">
        <v>41</v>
      </c>
      <c r="F33" s="4" t="s">
        <v>8</v>
      </c>
      <c r="G33" s="63"/>
      <c r="H33" s="64"/>
      <c r="I33" s="80">
        <f>'Rider Rates'!$G$38</f>
        <v>4.1900000000000001E-3</v>
      </c>
      <c r="J33" s="80">
        <f t="shared" si="0"/>
        <v>4.1900000000000001E-3</v>
      </c>
      <c r="K33" s="31" t="s">
        <v>42</v>
      </c>
      <c r="L33" s="66"/>
      <c r="M33" s="66"/>
      <c r="N33" s="66">
        <f>ROUND($D33*I33,2)</f>
        <v>0</v>
      </c>
      <c r="O33" s="66">
        <f t="shared" si="1"/>
        <v>0</v>
      </c>
      <c r="P33" s="262">
        <f>'Rider Rates'!$O$38</f>
        <v>44531</v>
      </c>
    </row>
    <row r="34" spans="1:16" x14ac:dyDescent="0.25">
      <c r="A34" s="269" t="s">
        <v>49</v>
      </c>
      <c r="B34" t="s">
        <v>15</v>
      </c>
      <c r="D34" s="1">
        <f>IF('Customer Info'!$C$31=TRUE,0,IF(C17-D32-D33&gt;0,C17-D32-D33,0))</f>
        <v>0</v>
      </c>
      <c r="E34" s="30" t="s">
        <v>41</v>
      </c>
      <c r="F34" s="4" t="s">
        <v>8</v>
      </c>
      <c r="G34" s="63"/>
      <c r="H34" s="64"/>
      <c r="I34" s="80">
        <f>'Rider Rates'!$G$39</f>
        <v>3.63E-3</v>
      </c>
      <c r="J34" s="80">
        <f t="shared" si="0"/>
        <v>3.63E-3</v>
      </c>
      <c r="K34" s="31" t="s">
        <v>42</v>
      </c>
      <c r="L34" s="66"/>
      <c r="M34" s="66"/>
      <c r="N34" s="66">
        <f>ROUND($D34*I34,2)</f>
        <v>0</v>
      </c>
      <c r="O34" s="66">
        <f t="shared" si="1"/>
        <v>0</v>
      </c>
      <c r="P34" s="262">
        <f>'Rider Rates'!$O$39</f>
        <v>44531</v>
      </c>
    </row>
    <row r="35" spans="1:16" x14ac:dyDescent="0.25">
      <c r="A35" s="272" t="s">
        <v>159</v>
      </c>
      <c r="B35" s="61"/>
      <c r="C35" s="61"/>
      <c r="D35" s="1">
        <f>IF($C$17&lt;1,0,$C$17)</f>
        <v>0</v>
      </c>
      <c r="E35" s="78" t="s">
        <v>41</v>
      </c>
      <c r="F35" s="196" t="s">
        <v>8</v>
      </c>
      <c r="G35" s="124"/>
      <c r="H35" s="124"/>
      <c r="I35" s="80">
        <f>'Rider Rates'!$I$40</f>
        <v>-1.06E-3</v>
      </c>
      <c r="J35" s="80">
        <f t="shared" si="0"/>
        <v>-1.06E-3</v>
      </c>
      <c r="K35" s="81" t="s">
        <v>42</v>
      </c>
      <c r="L35" s="82"/>
      <c r="M35" s="82"/>
      <c r="N35" s="82">
        <f>ROUND(D35*I35,2)</f>
        <v>0</v>
      </c>
      <c r="O35" s="82">
        <f t="shared" si="1"/>
        <v>0</v>
      </c>
      <c r="P35" s="262">
        <f>'Rider Rates'!$O$40</f>
        <v>46122</v>
      </c>
    </row>
    <row r="36" spans="1:16" ht="13" x14ac:dyDescent="0.3">
      <c r="A36" s="272" t="s">
        <v>162</v>
      </c>
      <c r="B36" s="61"/>
      <c r="C36" s="61"/>
      <c r="D36" s="151"/>
      <c r="E36" s="78" t="s">
        <v>109</v>
      </c>
      <c r="F36" s="79"/>
      <c r="G36" s="87"/>
      <c r="H36" s="88"/>
      <c r="I36" s="152">
        <f>'Rider Rates'!$C$41</f>
        <v>1.02</v>
      </c>
      <c r="J36" s="152">
        <f t="shared" si="0"/>
        <v>1.02</v>
      </c>
      <c r="K36" s="81"/>
      <c r="L36" s="82"/>
      <c r="M36" s="82"/>
      <c r="N36" s="82">
        <f>I36</f>
        <v>1.02</v>
      </c>
      <c r="O36" s="82">
        <f t="shared" si="1"/>
        <v>1.02</v>
      </c>
      <c r="P36" s="262">
        <f>'Rider Rates'!$O$41</f>
        <v>46122</v>
      </c>
    </row>
    <row r="37" spans="1:16" ht="13" x14ac:dyDescent="0.3">
      <c r="A37" s="271" t="s">
        <v>352</v>
      </c>
      <c r="B37" s="61"/>
      <c r="C37" s="61"/>
      <c r="D37" s="151"/>
      <c r="E37" s="78" t="s">
        <v>109</v>
      </c>
      <c r="F37" s="79"/>
      <c r="G37" s="87"/>
      <c r="H37" s="88"/>
      <c r="I37" s="152">
        <f>'Rider Rates'!$C$42</f>
        <v>22.68</v>
      </c>
      <c r="J37" s="152">
        <f t="shared" si="0"/>
        <v>22.68</v>
      </c>
      <c r="K37" s="81"/>
      <c r="L37" s="82"/>
      <c r="M37" s="82"/>
      <c r="N37" s="82">
        <f>I37</f>
        <v>22.68</v>
      </c>
      <c r="O37" s="82">
        <f t="shared" si="1"/>
        <v>22.68</v>
      </c>
      <c r="P37" s="262">
        <f>'Rider Rates'!$O$42</f>
        <v>46203</v>
      </c>
    </row>
    <row r="38" spans="1:16" ht="13" x14ac:dyDescent="0.3">
      <c r="A38" s="271" t="s">
        <v>133</v>
      </c>
      <c r="B38" s="61"/>
      <c r="C38" s="61"/>
      <c r="D38" s="319">
        <f>$N$26</f>
        <v>186.3</v>
      </c>
      <c r="E38" s="78" t="s">
        <v>115</v>
      </c>
      <c r="F38" s="79" t="s">
        <v>8</v>
      </c>
      <c r="G38" s="87"/>
      <c r="H38" s="88"/>
      <c r="I38" s="93">
        <f>'Rider Rates'!$F$43</f>
        <v>4.08549E-2</v>
      </c>
      <c r="J38" s="93">
        <f>SUM(H38:I38)</f>
        <v>4.08549E-2</v>
      </c>
      <c r="K38" s="81"/>
      <c r="L38" s="82"/>
      <c r="M38" s="82"/>
      <c r="N38" s="82">
        <f>ROUND(N$26*I38,2)</f>
        <v>7.61</v>
      </c>
      <c r="O38" s="82">
        <f t="shared" si="1"/>
        <v>7.61</v>
      </c>
      <c r="P38" s="262">
        <f>'Rider Rates'!$O$43</f>
        <v>46203</v>
      </c>
    </row>
    <row r="39" spans="1:16" ht="13" x14ac:dyDescent="0.3">
      <c r="A39" s="271" t="s">
        <v>78</v>
      </c>
      <c r="B39" s="61"/>
      <c r="C39" s="61"/>
      <c r="D39" s="319">
        <f>$N$26</f>
        <v>186.3</v>
      </c>
      <c r="E39" s="78" t="s">
        <v>115</v>
      </c>
      <c r="F39" s="79" t="s">
        <v>8</v>
      </c>
      <c r="G39" s="86"/>
      <c r="H39" s="5"/>
      <c r="I39" s="93">
        <f>'Rider Rates'!$F$44</f>
        <v>1.8019E-2</v>
      </c>
      <c r="J39" s="93">
        <f>SUM(H39:I39)</f>
        <v>1.8019E-2</v>
      </c>
      <c r="K39" s="81"/>
      <c r="L39" s="82"/>
      <c r="M39" s="82"/>
      <c r="N39" s="82">
        <f>ROUND(N$26*I39,2)</f>
        <v>3.36</v>
      </c>
      <c r="O39" s="162">
        <f t="shared" si="1"/>
        <v>3.36</v>
      </c>
      <c r="P39" s="262">
        <f>'Rider Rates'!$O$44</f>
        <v>46122</v>
      </c>
    </row>
    <row r="40" spans="1:16" ht="13" x14ac:dyDescent="0.3">
      <c r="A40" s="271" t="s">
        <v>79</v>
      </c>
      <c r="B40" s="61"/>
      <c r="C40" s="61"/>
      <c r="D40" s="319">
        <f>$N$26</f>
        <v>186.3</v>
      </c>
      <c r="E40" s="78" t="s">
        <v>115</v>
      </c>
      <c r="F40" s="79" t="s">
        <v>8</v>
      </c>
      <c r="G40" s="87"/>
      <c r="H40" s="88"/>
      <c r="I40" s="93">
        <f>'Rider Rates'!$F$45</f>
        <v>5.8023605956771022E-2</v>
      </c>
      <c r="J40" s="93">
        <f>SUM(H40:I40)</f>
        <v>5.8023605956771022E-2</v>
      </c>
      <c r="K40" s="81"/>
      <c r="L40" s="82"/>
      <c r="M40" s="82"/>
      <c r="N40" s="82">
        <f>ROUND(N$26*I40,2)</f>
        <v>10.81</v>
      </c>
      <c r="O40" s="162">
        <f t="shared" si="1"/>
        <v>10.81</v>
      </c>
      <c r="P40" s="262">
        <f>'Rider Rates'!$O$45</f>
        <v>46122</v>
      </c>
    </row>
    <row r="41" spans="1:16" ht="13" x14ac:dyDescent="0.3">
      <c r="A41" s="269" t="s">
        <v>173</v>
      </c>
      <c r="B41" s="61"/>
      <c r="C41" s="61"/>
      <c r="D41" s="319">
        <f>$N$26</f>
        <v>186.3</v>
      </c>
      <c r="E41" s="78" t="s">
        <v>115</v>
      </c>
      <c r="F41" s="79" t="s">
        <v>8</v>
      </c>
      <c r="G41" s="80"/>
      <c r="H41" s="80"/>
      <c r="I41" s="93">
        <f>'Rider Rates'!$F$46</f>
        <v>0</v>
      </c>
      <c r="J41" s="93">
        <f>SUM(H41:I41)</f>
        <v>0</v>
      </c>
      <c r="K41" s="81"/>
      <c r="L41" s="82"/>
      <c r="M41" s="82"/>
      <c r="N41" s="82">
        <f>ROUND($D$41*I41,2)</f>
        <v>0</v>
      </c>
      <c r="O41" s="82">
        <f t="shared" si="1"/>
        <v>0</v>
      </c>
      <c r="P41" s="262">
        <f>'Rider Rates'!$O$46</f>
        <v>44713</v>
      </c>
    </row>
    <row r="42" spans="1:16" x14ac:dyDescent="0.25">
      <c r="A42" s="269" t="s">
        <v>160</v>
      </c>
      <c r="B42" s="61"/>
      <c r="C42" s="61"/>
      <c r="D42" s="1">
        <f>IF($C$17&lt;0,0,IF($C$17&gt;833000,833000,$C$17))</f>
        <v>0</v>
      </c>
      <c r="E42" s="78" t="s">
        <v>41</v>
      </c>
      <c r="F42" s="79" t="s">
        <v>8</v>
      </c>
      <c r="G42" s="80"/>
      <c r="H42" s="80"/>
      <c r="I42" s="80">
        <f>'Rider Rates'!$I$47</f>
        <v>0</v>
      </c>
      <c r="J42" s="80">
        <f t="shared" ref="J42:J47" si="2">SUM(G42:I42)</f>
        <v>0</v>
      </c>
      <c r="K42" s="81" t="s">
        <v>42</v>
      </c>
      <c r="L42" s="82"/>
      <c r="M42" s="82"/>
      <c r="N42" s="66">
        <f>ROUND(D42*I42,2)</f>
        <v>0</v>
      </c>
      <c r="O42" s="82">
        <f t="shared" si="1"/>
        <v>0</v>
      </c>
      <c r="P42" s="262">
        <f>'Rider Rates'!$O$47</f>
        <v>45883</v>
      </c>
    </row>
    <row r="43" spans="1:16" x14ac:dyDescent="0.25">
      <c r="A43" s="269" t="s">
        <v>342</v>
      </c>
      <c r="B43" s="61"/>
      <c r="C43" s="61"/>
      <c r="D43" s="77">
        <f>IF(C17&lt;0,0,IF(C17&gt;833000,833000,C17))</f>
        <v>0</v>
      </c>
      <c r="E43" s="78" t="s">
        <v>41</v>
      </c>
      <c r="F43" s="79" t="s">
        <v>8</v>
      </c>
      <c r="G43" s="205"/>
      <c r="H43" s="205"/>
      <c r="I43" s="80">
        <f>'Rider Rates'!$I$48</f>
        <v>0</v>
      </c>
      <c r="J43" s="80">
        <f t="shared" si="2"/>
        <v>0</v>
      </c>
      <c r="K43" s="81" t="s">
        <v>42</v>
      </c>
      <c r="L43" s="206"/>
      <c r="M43" s="206"/>
      <c r="N43" s="206">
        <f>IF(D43*I43&gt;242,242,D43*I43)</f>
        <v>0</v>
      </c>
      <c r="O43" s="206">
        <f t="shared" si="1"/>
        <v>0</v>
      </c>
      <c r="P43" s="262">
        <f>'Rider Rates'!$O$47</f>
        <v>45883</v>
      </c>
    </row>
    <row r="44" spans="1:16" x14ac:dyDescent="0.25">
      <c r="A44" s="269" t="s">
        <v>176</v>
      </c>
      <c r="B44" s="61"/>
      <c r="C44" s="61"/>
      <c r="D44" s="77">
        <f>D17</f>
        <v>0</v>
      </c>
      <c r="E44" s="78" t="s">
        <v>41</v>
      </c>
      <c r="F44" s="196" t="s">
        <v>8</v>
      </c>
      <c r="G44" s="80"/>
      <c r="H44" s="80"/>
      <c r="I44" s="80">
        <f>'Rider Rates'!$L$49</f>
        <v>0</v>
      </c>
      <c r="J44" s="80">
        <f t="shared" si="2"/>
        <v>0</v>
      </c>
      <c r="K44" s="81" t="s">
        <v>42</v>
      </c>
      <c r="L44" s="82"/>
      <c r="M44" s="82"/>
      <c r="N44" s="82">
        <f>ROUND(D44*I44,2)</f>
        <v>0</v>
      </c>
      <c r="O44" s="82">
        <f t="shared" si="1"/>
        <v>0</v>
      </c>
      <c r="P44" s="262">
        <f>'Rider Rates'!$O$49</f>
        <v>45444</v>
      </c>
    </row>
    <row r="45" spans="1:16" x14ac:dyDescent="0.25">
      <c r="A45" s="269" t="s">
        <v>175</v>
      </c>
      <c r="B45" s="61"/>
      <c r="C45" s="61"/>
      <c r="D45" s="77"/>
      <c r="E45" s="78" t="s">
        <v>109</v>
      </c>
      <c r="F45" s="79" t="s">
        <v>8</v>
      </c>
      <c r="G45" s="203"/>
      <c r="H45" s="203"/>
      <c r="I45" s="80">
        <f>'Rider Rates'!$C$50</f>
        <v>0</v>
      </c>
      <c r="J45" s="80">
        <f t="shared" si="2"/>
        <v>0</v>
      </c>
      <c r="K45" s="81"/>
      <c r="L45" s="162"/>
      <c r="M45" s="162"/>
      <c r="N45" s="162">
        <f>I45</f>
        <v>0</v>
      </c>
      <c r="O45" s="162">
        <f t="shared" si="1"/>
        <v>0</v>
      </c>
      <c r="P45" s="262">
        <f>'Rider Rates'!$O$50</f>
        <v>45444</v>
      </c>
    </row>
    <row r="46" spans="1:16" x14ac:dyDescent="0.25">
      <c r="A46" s="269" t="s">
        <v>344</v>
      </c>
      <c r="B46" s="61"/>
      <c r="C46" s="61"/>
      <c r="D46" s="1">
        <f>$D$30</f>
        <v>0</v>
      </c>
      <c r="E46" s="78" t="s">
        <v>41</v>
      </c>
      <c r="F46" s="79" t="s">
        <v>8</v>
      </c>
      <c r="G46" s="80"/>
      <c r="H46" s="80"/>
      <c r="I46" s="80">
        <f>'Rider Rates'!$I$51</f>
        <v>0</v>
      </c>
      <c r="J46" s="80">
        <f t="shared" si="2"/>
        <v>0</v>
      </c>
      <c r="K46" s="81" t="s">
        <v>42</v>
      </c>
      <c r="L46" s="82"/>
      <c r="M46" s="82"/>
      <c r="N46" s="66">
        <f>ROUND(I46*D46,2)</f>
        <v>0</v>
      </c>
      <c r="O46" s="162">
        <f t="shared" si="1"/>
        <v>0</v>
      </c>
      <c r="P46" s="262">
        <f>'Rider Rates'!$O$51</f>
        <v>45444</v>
      </c>
    </row>
    <row r="47" spans="1:16" x14ac:dyDescent="0.25">
      <c r="A47" s="271" t="s">
        <v>80</v>
      </c>
      <c r="B47" s="61"/>
      <c r="C47" s="61"/>
      <c r="D47" s="1">
        <f>IF('Customer Info'!C33=TRUE,0,IF($C$17&lt;0,0,$C$17))</f>
        <v>0</v>
      </c>
      <c r="E47" s="78" t="s">
        <v>41</v>
      </c>
      <c r="F47" s="79" t="s">
        <v>8</v>
      </c>
      <c r="G47" s="80"/>
      <c r="H47" s="80"/>
      <c r="I47" s="80">
        <f>'Rider Rates'!$L$55</f>
        <v>0</v>
      </c>
      <c r="J47" s="80">
        <f t="shared" si="2"/>
        <v>0</v>
      </c>
      <c r="K47" s="81" t="s">
        <v>42</v>
      </c>
      <c r="L47" s="82"/>
      <c r="M47" s="82"/>
      <c r="N47" s="66">
        <f>ROUND(I47*D47,2)</f>
        <v>0</v>
      </c>
      <c r="O47" s="162">
        <f>SUM(L47:N47)</f>
        <v>0</v>
      </c>
      <c r="P47" s="262">
        <f>'Rider Rates'!$O$55</f>
        <v>45444</v>
      </c>
    </row>
    <row r="48" spans="1:16" x14ac:dyDescent="0.25">
      <c r="A48" s="269" t="s">
        <v>177</v>
      </c>
      <c r="B48" s="61"/>
      <c r="C48" s="61"/>
      <c r="D48" s="77"/>
      <c r="E48" s="78"/>
      <c r="F48" s="79"/>
      <c r="G48" s="203"/>
      <c r="H48" s="203"/>
      <c r="I48" s="203"/>
      <c r="J48" s="203"/>
      <c r="K48" s="81"/>
      <c r="L48" s="162"/>
      <c r="M48" s="162"/>
      <c r="N48" s="162"/>
      <c r="O48" s="162"/>
      <c r="P48" s="295"/>
    </row>
    <row r="49" spans="1:221" s="213" customFormat="1" x14ac:dyDescent="0.25">
      <c r="A49" s="343"/>
      <c r="B49" s="386"/>
      <c r="C49" s="386"/>
      <c r="D49" s="417"/>
      <c r="E49" s="403"/>
      <c r="F49" s="404"/>
      <c r="G49" s="404"/>
      <c r="H49" s="404"/>
      <c r="I49" s="404"/>
      <c r="J49" s="404"/>
      <c r="K49" s="404"/>
      <c r="L49" s="404"/>
      <c r="M49" s="404"/>
      <c r="N49" s="404"/>
      <c r="O49" s="404"/>
      <c r="P49" s="295"/>
    </row>
    <row r="50" spans="1:221" s="213" customFormat="1" ht="13" x14ac:dyDescent="0.3">
      <c r="A50" s="410" t="s">
        <v>293</v>
      </c>
      <c r="B50" s="386"/>
      <c r="C50" s="386"/>
      <c r="D50" s="417"/>
      <c r="E50" s="403"/>
      <c r="F50" s="404"/>
      <c r="G50" s="404"/>
      <c r="H50" s="404"/>
      <c r="I50" s="404"/>
      <c r="J50" s="404"/>
      <c r="K50" s="404"/>
      <c r="L50" s="404"/>
      <c r="M50" s="404"/>
      <c r="N50" s="404"/>
      <c r="O50" s="404"/>
      <c r="P50" s="295"/>
    </row>
    <row r="51" spans="1:221" x14ac:dyDescent="0.25">
      <c r="A51" s="272" t="s">
        <v>155</v>
      </c>
      <c r="B51" s="61"/>
      <c r="C51" s="61"/>
      <c r="D51" s="1">
        <f>IF($C$17&lt;0,0,$C$17)</f>
        <v>0</v>
      </c>
      <c r="E51" s="78" t="s">
        <v>41</v>
      </c>
      <c r="F51" s="79" t="s">
        <v>8</v>
      </c>
      <c r="G51" s="80"/>
      <c r="H51" s="80">
        <f>'Rider Rates'!$H$64</f>
        <v>4.8264399999999999E-2</v>
      </c>
      <c r="I51" s="80"/>
      <c r="J51" s="80">
        <f>SUM(G51:I51)</f>
        <v>4.8264399999999999E-2</v>
      </c>
      <c r="K51" s="81" t="s">
        <v>42</v>
      </c>
      <c r="L51" s="82"/>
      <c r="M51" s="82">
        <f>ROUND(D51*H51,2)</f>
        <v>0</v>
      </c>
      <c r="N51" s="160"/>
      <c r="O51" s="82">
        <f>SUM(L51:N51)</f>
        <v>0</v>
      </c>
      <c r="P51" s="262">
        <f>'Rider Rates'!$L$64</f>
        <v>46112</v>
      </c>
    </row>
    <row r="52" spans="1:221" s="213" customFormat="1" x14ac:dyDescent="0.25">
      <c r="A52" s="343"/>
      <c r="B52" s="386"/>
      <c r="C52" s="386"/>
      <c r="D52" s="406"/>
      <c r="E52" s="411"/>
      <c r="F52" s="407"/>
      <c r="G52" s="407"/>
      <c r="H52" s="407"/>
      <c r="I52" s="407"/>
      <c r="J52" s="407"/>
      <c r="K52" s="407"/>
      <c r="L52" s="407"/>
      <c r="M52" s="407"/>
      <c r="N52" s="407"/>
      <c r="O52" s="407"/>
      <c r="P52" s="338"/>
    </row>
    <row r="53" spans="1:221" s="213" customFormat="1" ht="13" x14ac:dyDescent="0.3">
      <c r="A53" s="410" t="s">
        <v>294</v>
      </c>
      <c r="B53" s="386"/>
      <c r="C53" s="386"/>
      <c r="D53" s="406"/>
      <c r="E53" s="411"/>
      <c r="F53" s="407"/>
      <c r="G53" s="407"/>
      <c r="H53" s="407"/>
      <c r="I53" s="407"/>
      <c r="J53" s="407"/>
      <c r="K53" s="407"/>
      <c r="L53" s="407"/>
      <c r="M53" s="407"/>
      <c r="N53" s="407"/>
      <c r="O53" s="407"/>
      <c r="P53" s="338"/>
    </row>
    <row r="54" spans="1:221" x14ac:dyDescent="0.25">
      <c r="A54" s="272" t="s">
        <v>153</v>
      </c>
      <c r="B54" s="61"/>
      <c r="C54" s="61"/>
      <c r="D54" s="77">
        <f>IF(C11="Yes",0,'Customer Info'!$B$21+'Customer Info'!$B$22-'Customer Info'!$B$23)</f>
        <v>0</v>
      </c>
      <c r="E54" s="78" t="s">
        <v>41</v>
      </c>
      <c r="F54" s="79" t="s">
        <v>8</v>
      </c>
      <c r="G54" s="80">
        <f>IF(C11="Yes",0,'Rider Rates'!$E$70)</f>
        <v>7.2859999999999994E-2</v>
      </c>
      <c r="H54" s="80"/>
      <c r="I54" s="80"/>
      <c r="J54" s="185">
        <f>SUM(G54:H54)</f>
        <v>7.2859999999999994E-2</v>
      </c>
      <c r="K54" s="81" t="s">
        <v>42</v>
      </c>
      <c r="L54" s="82">
        <f>ROUND(D54*G54,2)</f>
        <v>0</v>
      </c>
      <c r="M54" s="82"/>
      <c r="N54" s="82"/>
      <c r="O54" s="82">
        <f>SUM(L54:N54)</f>
        <v>0</v>
      </c>
      <c r="P54" s="262">
        <f>'Rider Rates'!$R$74</f>
        <v>46174</v>
      </c>
    </row>
    <row r="55" spans="1:221" x14ac:dyDescent="0.25">
      <c r="A55" s="269" t="s">
        <v>136</v>
      </c>
      <c r="B55" s="61"/>
      <c r="C55" s="61"/>
      <c r="D55" s="77">
        <f>IF(C11="Yes",0,'Customer Info'!$B$21+'Customer Info'!$B$22-'Customer Info'!$B$23)</f>
        <v>0</v>
      </c>
      <c r="E55" s="78" t="s">
        <v>41</v>
      </c>
      <c r="F55" s="79" t="s">
        <v>8</v>
      </c>
      <c r="G55" s="80">
        <f>IF(C11="Yes",0,'Rider Rates'!$E$74)</f>
        <v>1.6070000000000001E-2</v>
      </c>
      <c r="H55" s="80"/>
      <c r="I55" s="80"/>
      <c r="J55" s="185">
        <f>SUM(G55:H55)</f>
        <v>1.6070000000000001E-2</v>
      </c>
      <c r="K55" s="81" t="s">
        <v>42</v>
      </c>
      <c r="L55" s="82">
        <f>ROUND(D55*G55,2)</f>
        <v>0</v>
      </c>
      <c r="M55" s="82"/>
      <c r="N55" s="82"/>
      <c r="O55" s="82">
        <f t="shared" ref="O55:O56" si="3">SUM(L55:N55)</f>
        <v>0</v>
      </c>
      <c r="P55" s="262">
        <f>'Rider Rates'!$R$74</f>
        <v>46174</v>
      </c>
    </row>
    <row r="56" spans="1:221" x14ac:dyDescent="0.25">
      <c r="A56" s="272" t="s">
        <v>158</v>
      </c>
      <c r="B56" s="61"/>
      <c r="C56" s="61"/>
      <c r="D56" s="77">
        <f>IF(C11="Yes",0,'Customer Info'!$B$21+'Customer Info'!$B$22-'Customer Info'!$B$23)</f>
        <v>0</v>
      </c>
      <c r="E56" s="78" t="s">
        <v>41</v>
      </c>
      <c r="F56" s="79" t="s">
        <v>8</v>
      </c>
      <c r="G56" s="80">
        <f>IF(C11="Yes",0,'Rider Rates'!$B$79)</f>
        <v>4.1209999999999997E-3</v>
      </c>
      <c r="H56" s="80"/>
      <c r="I56" s="80"/>
      <c r="J56" s="185">
        <f>SUM(G56:H56)</f>
        <v>4.1209999999999997E-3</v>
      </c>
      <c r="K56" s="81" t="s">
        <v>42</v>
      </c>
      <c r="L56" s="82">
        <f>ROUND(D56*G56,2)</f>
        <v>0</v>
      </c>
      <c r="M56" s="82"/>
      <c r="N56" s="82"/>
      <c r="O56" s="82">
        <f t="shared" si="3"/>
        <v>0</v>
      </c>
      <c r="P56" s="262">
        <f>'Rider Rates'!$C$79</f>
        <v>46203</v>
      </c>
    </row>
    <row r="57" spans="1:221" x14ac:dyDescent="0.25">
      <c r="A57" s="271" t="s">
        <v>134</v>
      </c>
      <c r="B57" s="61"/>
      <c r="C57" s="61"/>
      <c r="D57" s="77">
        <f>IF(C11="Yes",0,'Customer Info'!$B$21+'Customer Info'!$B$22-'Customer Info'!$B$23)</f>
        <v>0</v>
      </c>
      <c r="E57" s="78" t="s">
        <v>41</v>
      </c>
      <c r="F57" s="79" t="s">
        <v>8</v>
      </c>
      <c r="G57" s="80">
        <f>IF(C11="Yes",0,'Rider Rates'!$C$82)</f>
        <v>3.7618E-3</v>
      </c>
      <c r="H57" s="80"/>
      <c r="I57" s="93"/>
      <c r="J57" s="185">
        <f>SUM(G57:H57)</f>
        <v>3.7618E-3</v>
      </c>
      <c r="K57" s="81" t="s">
        <v>42</v>
      </c>
      <c r="L57" s="82">
        <f>ROUND(D57*G57,2)</f>
        <v>0</v>
      </c>
      <c r="M57" s="82"/>
      <c r="N57" s="82"/>
      <c r="O57" s="82">
        <f t="shared" ref="O57" si="4">SUM(L57:N57)</f>
        <v>0</v>
      </c>
      <c r="P57" s="262">
        <f>'Rider Rates'!$E$82</f>
        <v>45444</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ht="13" x14ac:dyDescent="0.3">
      <c r="A58" s="273" t="s">
        <v>70</v>
      </c>
      <c r="B58" s="112"/>
      <c r="C58" s="112"/>
      <c r="D58" s="137"/>
      <c r="E58" s="138"/>
      <c r="F58" s="139"/>
      <c r="G58" s="139"/>
      <c r="H58" s="139"/>
      <c r="I58" s="139"/>
      <c r="J58" s="139"/>
      <c r="K58" s="140"/>
      <c r="L58" s="128">
        <f>SUM(L30:L57)</f>
        <v>0</v>
      </c>
      <c r="M58" s="128">
        <f>SUM(M30:M57)</f>
        <v>0</v>
      </c>
      <c r="N58" s="128">
        <f>SUM(N30:N57)</f>
        <v>45.480000000000004</v>
      </c>
      <c r="O58" s="128">
        <f>SUM(O30:O57)</f>
        <v>45.480000000000004</v>
      </c>
      <c r="P58" s="274"/>
    </row>
    <row r="59" spans="1:221" ht="13" x14ac:dyDescent="0.3">
      <c r="A59" s="301"/>
      <c r="D59" s="1"/>
      <c r="E59" s="30"/>
      <c r="F59" s="4"/>
      <c r="G59" s="320"/>
      <c r="H59" s="320"/>
      <c r="I59" s="320"/>
      <c r="J59" s="320"/>
      <c r="K59" s="31"/>
      <c r="L59" s="31"/>
      <c r="M59" s="31"/>
      <c r="N59" s="31"/>
      <c r="O59" s="245"/>
      <c r="P59" s="321"/>
    </row>
    <row r="60" spans="1:221" ht="13" x14ac:dyDescent="0.3">
      <c r="A60" s="307" t="s">
        <v>71</v>
      </c>
      <c r="B60" s="71"/>
      <c r="C60" s="71"/>
      <c r="D60" s="71"/>
      <c r="E60" s="71"/>
      <c r="F60" s="71"/>
      <c r="G60" s="71"/>
      <c r="H60" s="71"/>
      <c r="I60" s="71"/>
      <c r="J60" s="71"/>
      <c r="K60" s="71"/>
      <c r="L60" s="75">
        <f>L26+L58</f>
        <v>0</v>
      </c>
      <c r="M60" s="75">
        <f>M26+M58</f>
        <v>0</v>
      </c>
      <c r="N60" s="75">
        <f>N26+N58</f>
        <v>231.78000000000003</v>
      </c>
      <c r="O60" s="75">
        <f>O26+O58</f>
        <v>231.78000000000003</v>
      </c>
      <c r="P60" s="322"/>
    </row>
    <row r="61" spans="1:221" ht="13" x14ac:dyDescent="0.3">
      <c r="A61" s="301"/>
      <c r="B61" s="32"/>
      <c r="C61" s="32"/>
      <c r="D61" s="32"/>
      <c r="E61" s="32"/>
      <c r="F61" s="32"/>
      <c r="G61" s="32"/>
      <c r="H61" s="32"/>
      <c r="I61" s="32"/>
      <c r="J61" s="32"/>
      <c r="K61" s="32"/>
      <c r="L61" s="32"/>
      <c r="M61" s="32"/>
      <c r="N61" s="32"/>
      <c r="O61" s="210"/>
      <c r="P61" s="323"/>
    </row>
    <row r="62" spans="1:221" ht="13" x14ac:dyDescent="0.3">
      <c r="A62" s="301" t="s">
        <v>37</v>
      </c>
      <c r="B62" s="32"/>
      <c r="C62" s="32"/>
      <c r="D62" s="32"/>
      <c r="E62" s="32"/>
      <c r="F62" s="32"/>
      <c r="G62" s="32"/>
      <c r="H62" s="32"/>
      <c r="I62" s="32"/>
      <c r="J62" s="32"/>
      <c r="K62" s="32"/>
      <c r="L62" s="32"/>
      <c r="M62" s="32"/>
      <c r="N62" s="32"/>
      <c r="O62" s="210">
        <f>O24+O58</f>
        <v>231.78000000000003</v>
      </c>
      <c r="P62" s="262">
        <v>40967</v>
      </c>
    </row>
    <row r="63" spans="1:221" ht="13" x14ac:dyDescent="0.3">
      <c r="A63" s="301"/>
      <c r="B63" s="32"/>
      <c r="C63" s="32"/>
      <c r="D63" s="32"/>
      <c r="E63" s="32"/>
      <c r="F63" s="32"/>
      <c r="G63" s="324"/>
      <c r="H63" s="324"/>
      <c r="I63" s="324"/>
      <c r="J63" s="324"/>
      <c r="K63" s="31"/>
      <c r="L63" s="31"/>
      <c r="M63" s="31"/>
      <c r="N63" s="31"/>
      <c r="O63" s="210"/>
      <c r="P63" s="249"/>
    </row>
    <row r="64" spans="1:221" ht="13" x14ac:dyDescent="0.3">
      <c r="A64" s="258" t="s">
        <v>110</v>
      </c>
      <c r="B64" s="32"/>
      <c r="C64" s="32"/>
      <c r="D64" s="32"/>
      <c r="E64" s="32"/>
      <c r="F64" s="32"/>
      <c r="G64" s="324"/>
      <c r="H64" s="324"/>
      <c r="I64" s="324"/>
      <c r="J64" s="324"/>
      <c r="K64" s="31"/>
      <c r="L64" s="31"/>
      <c r="M64" s="31"/>
      <c r="N64" s="31"/>
      <c r="O64" s="279">
        <f>MAX($O$60,$O$62)</f>
        <v>231.78000000000003</v>
      </c>
      <c r="P64" s="249"/>
    </row>
    <row r="65" spans="1:33" ht="13" x14ac:dyDescent="0.3">
      <c r="A65" s="301"/>
      <c r="B65" s="32"/>
      <c r="C65" s="32"/>
      <c r="D65" s="32"/>
      <c r="E65" s="32"/>
      <c r="F65" s="32"/>
      <c r="G65" s="324"/>
      <c r="H65" s="324"/>
      <c r="I65" s="324"/>
      <c r="J65" s="324"/>
      <c r="K65" s="31"/>
      <c r="L65" s="31"/>
      <c r="M65" s="31"/>
      <c r="N65" s="31"/>
      <c r="O65" s="210"/>
      <c r="P65" s="249"/>
    </row>
    <row r="66" spans="1:33" ht="13" x14ac:dyDescent="0.3">
      <c r="A66" s="301"/>
      <c r="B66" s="32"/>
      <c r="C66" s="32"/>
      <c r="D66" s="32"/>
      <c r="E66" s="32"/>
      <c r="F66" s="32"/>
      <c r="G66" s="74" t="s">
        <v>82</v>
      </c>
      <c r="H66" s="324"/>
      <c r="I66" s="32"/>
      <c r="J66" s="324"/>
      <c r="K66" s="31"/>
      <c r="L66" s="147"/>
      <c r="M66" s="147"/>
      <c r="N66" s="147"/>
      <c r="O66" s="147">
        <f>ROUND(IF($C$17&lt;1,0,$O$64/($C$17*100)*10000),2)</f>
        <v>0</v>
      </c>
      <c r="P66" s="280" t="s">
        <v>83</v>
      </c>
    </row>
    <row r="67" spans="1:33" ht="13" x14ac:dyDescent="0.3">
      <c r="A67" s="297"/>
      <c r="B67" s="71"/>
      <c r="C67" s="71"/>
      <c r="D67" s="71"/>
      <c r="E67" s="71"/>
      <c r="F67" s="71"/>
      <c r="G67" s="283"/>
      <c r="H67" s="325"/>
      <c r="I67" s="326"/>
      <c r="J67" s="325"/>
      <c r="K67" s="327"/>
      <c r="L67" s="109"/>
      <c r="M67" s="109"/>
      <c r="N67" s="109"/>
      <c r="O67" s="361"/>
      <c r="P67" s="285"/>
      <c r="AF67" s="362"/>
      <c r="AG67" s="362"/>
    </row>
    <row r="68" spans="1:33" ht="13" x14ac:dyDescent="0.3">
      <c r="A68" s="32"/>
      <c r="B68" s="32"/>
      <c r="C68" s="32"/>
      <c r="D68" s="32"/>
      <c r="E68" s="32"/>
      <c r="F68" s="32"/>
      <c r="G68" s="74"/>
      <c r="H68" s="39"/>
      <c r="I68" s="74"/>
      <c r="J68" s="39"/>
      <c r="K68" s="31"/>
      <c r="L68" s="31"/>
      <c r="M68" s="31"/>
      <c r="N68" s="31"/>
      <c r="O68" s="99"/>
      <c r="P68" s="32"/>
    </row>
    <row r="69" spans="1:33" ht="13" x14ac:dyDescent="0.3">
      <c r="A69" s="36"/>
      <c r="B69" s="32"/>
      <c r="C69" s="32"/>
      <c r="D69" s="32"/>
      <c r="E69" s="32"/>
      <c r="F69" s="32"/>
      <c r="G69" s="32"/>
      <c r="H69" s="32"/>
      <c r="J69" s="32"/>
      <c r="K69" s="32"/>
      <c r="L69" s="35"/>
      <c r="M69" s="35"/>
      <c r="N69" s="35"/>
      <c r="O69" s="104"/>
    </row>
    <row r="70" spans="1:33" ht="13" x14ac:dyDescent="0.3">
      <c r="B70" s="32"/>
      <c r="C70" s="32"/>
      <c r="D70" s="32"/>
      <c r="E70" s="32"/>
      <c r="F70" s="32"/>
      <c r="G70" s="74"/>
      <c r="H70" s="32"/>
      <c r="I70" s="32"/>
      <c r="J70" s="32"/>
      <c r="K70" s="32"/>
      <c r="L70" s="46"/>
      <c r="M70" s="46"/>
      <c r="N70" s="46"/>
      <c r="O70" s="99"/>
      <c r="P70" s="32"/>
    </row>
    <row r="71" spans="1:33" ht="13" x14ac:dyDescent="0.3">
      <c r="G71" s="101"/>
      <c r="H71" s="41"/>
      <c r="I71" s="101"/>
      <c r="J71" s="41"/>
      <c r="K71" s="41"/>
      <c r="L71" s="102"/>
      <c r="M71" s="102"/>
      <c r="N71" s="102"/>
      <c r="O71" s="103"/>
      <c r="P71" s="23"/>
    </row>
    <row r="73" spans="1:33" x14ac:dyDescent="0.25">
      <c r="A73" s="496"/>
    </row>
    <row r="74" spans="1:33" x14ac:dyDescent="0.25">
      <c r="A74" s="496"/>
    </row>
    <row r="75" spans="1:33" x14ac:dyDescent="0.25">
      <c r="A75" s="496"/>
    </row>
    <row r="76" spans="1:33" x14ac:dyDescent="0.25">
      <c r="A76" s="496"/>
    </row>
    <row r="77" spans="1:33" x14ac:dyDescent="0.25">
      <c r="A77" s="496"/>
    </row>
    <row r="78" spans="1:33" x14ac:dyDescent="0.25">
      <c r="A78" s="496"/>
    </row>
    <row r="79" spans="1:33" x14ac:dyDescent="0.25">
      <c r="A79" s="496"/>
    </row>
    <row r="80" spans="1:33" x14ac:dyDescent="0.25">
      <c r="A80" s="496"/>
    </row>
    <row r="81" spans="1:1" x14ac:dyDescent="0.25">
      <c r="A81" s="496"/>
    </row>
    <row r="82" spans="1:1" x14ac:dyDescent="0.25">
      <c r="A82" s="496"/>
    </row>
    <row r="83" spans="1:1" x14ac:dyDescent="0.25">
      <c r="A83" s="496"/>
    </row>
    <row r="84" spans="1:1" x14ac:dyDescent="0.25">
      <c r="A84" s="496"/>
    </row>
    <row r="85" spans="1:1" x14ac:dyDescent="0.25">
      <c r="A85" s="496"/>
    </row>
    <row r="86" spans="1:1" x14ac:dyDescent="0.25">
      <c r="A86" s="496"/>
    </row>
    <row r="87" spans="1:1" x14ac:dyDescent="0.25">
      <c r="A87" s="496"/>
    </row>
  </sheetData>
  <sheetProtection algorithmName="SHA-512" hashValue="RTLSjqKdKhiAIXbW2bUhvYzjtMQSDwGjAuVP54yZ+/Y8BFrODjUFeE9Jtcd2+5De10E5KG30CQ6NWU4kio25bQ==" saltValue="++6GLwPpp/JUfaxq/2d82g==" spinCount="100000" sheet="1" objects="1" scenarios="1"/>
  <mergeCells count="11">
    <mergeCell ref="A2:P2"/>
    <mergeCell ref="A1:P1"/>
    <mergeCell ref="A73:A87"/>
    <mergeCell ref="A4:P4"/>
    <mergeCell ref="A7:P7"/>
    <mergeCell ref="A12:I12"/>
    <mergeCell ref="D19:H19"/>
    <mergeCell ref="D20:H20"/>
    <mergeCell ref="G22:J22"/>
    <mergeCell ref="L22:O22"/>
    <mergeCell ref="A5:P5"/>
  </mergeCells>
  <printOptions horizontalCentered="1"/>
  <pageMargins left="0.5" right="0.5" top="0.25" bottom="0.25" header="0.25" footer="0.26"/>
  <pageSetup scale="60" orientation="landscape" r:id="rId1"/>
  <headerFooter alignWithMargins="0"/>
  <rowBreaks count="1" manualBreakCount="1">
    <brk id="71"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94209" r:id="rId4" name="Button 1">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94210" r:id="rId5" name="Button 2">
              <controlPr defaultSize="0" print="0" autoFill="0" autoPict="0" macro="[0]!Info">
                <anchor moveWithCells="1">
                  <from>
                    <xdr:col>15</xdr:col>
                    <xdr:colOff>279400</xdr:colOff>
                    <xdr:row>81</xdr:row>
                    <xdr:rowOff>50800</xdr:rowOff>
                  </from>
                  <to>
                    <xdr:col>16</xdr:col>
                    <xdr:colOff>31750</xdr:colOff>
                    <xdr:row>82</xdr:row>
                    <xdr:rowOff>88900</xdr:rowOff>
                  </to>
                </anchor>
              </controlPr>
            </control>
          </mc:Choice>
        </mc:AlternateContent>
        <mc:AlternateContent xmlns:mc="http://schemas.openxmlformats.org/markup-compatibility/2006">
          <mc:Choice Requires="x14">
            <control shapeId="94211" r:id="rId6" name="Button 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212" r:id="rId7" name="Button 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213" r:id="rId8" name="Button 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214" r:id="rId9" name="Button 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215" r:id="rId10" name="Button 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216" r:id="rId11" name="Button 8">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217" r:id="rId12" name="Button 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218" r:id="rId13" name="Button 1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219" r:id="rId14" name="Button 11">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4220" r:id="rId15" name="Button 12">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4221" r:id="rId16" name="Button 13">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4222" r:id="rId17" name="Button 14">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4223" r:id="rId18" name="Button 15">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4224" r:id="rId19" name="Button 16">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4225" r:id="rId20" name="Button 17">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4226" r:id="rId21" name="Button 18">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4227" r:id="rId22" name="Button 1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228" r:id="rId23" name="Button 20">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229" r:id="rId24" name="Button 2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230" r:id="rId25" name="Button 2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231" r:id="rId26" name="Button 2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232" r:id="rId27" name="Button 24">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233" r:id="rId28" name="Button 2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234" r:id="rId29" name="Button 2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235" r:id="rId30" name="Button 27">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4236" r:id="rId31" name="Button 28">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4237" r:id="rId32" name="Button 29">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4238" r:id="rId33" name="Button 30">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4239" r:id="rId34" name="Button 3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240" r:id="rId35" name="Button 32">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241" r:id="rId36" name="Button 3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242" r:id="rId37" name="Button 3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243" r:id="rId38" name="Button 3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244" r:id="rId39" name="Button 36">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245" r:id="rId40" name="Button 3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246" r:id="rId41" name="Button 3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247" r:id="rId42" name="Button 3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248" r:id="rId43" name="Button 40">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249" r:id="rId44" name="Button 4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250" r:id="rId45" name="Button 4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251" r:id="rId46" name="Button 43">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4252" r:id="rId47" name="Button 44">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4253" r:id="rId48" name="Button 45">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4254" r:id="rId49" name="Button 46">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4255" r:id="rId50" name="Button 4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256" r:id="rId51" name="Button 48">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257" r:id="rId52" name="Button 4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258" r:id="rId53" name="Button 5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259" r:id="rId54" name="Button 5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260" r:id="rId55" name="Button 52">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261" r:id="rId56" name="Button 5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262" r:id="rId57" name="Button 5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263" r:id="rId58" name="Button 55">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4264" r:id="rId59" name="Button 56">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4265" r:id="rId60" name="Button 57">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4266" r:id="rId61" name="Button 58">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4267" r:id="rId62" name="Button 59">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94268" r:id="rId63" name="Button 6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269" r:id="rId64" name="Button 6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270" r:id="rId65" name="Button 6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271" r:id="rId66" name="Button 6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272" r:id="rId67" name="Button 64">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273" r:id="rId68" name="Button 65">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274" r:id="rId69" name="Button 66">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275" r:id="rId70" name="Button 6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276" r:id="rId71" name="Button 68">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4277" r:id="rId72" name="Button 69">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4278" r:id="rId73" name="Button 70">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4279" r:id="rId74" name="Button 71">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4280" r:id="rId75" name="Button 72">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4281" r:id="rId76" name="Button 73">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4282" r:id="rId77" name="Button 74">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4283" r:id="rId78" name="Button 75">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4284" r:id="rId79" name="Button 76">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285" r:id="rId80" name="Button 77">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286" r:id="rId81" name="Button 78">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287" r:id="rId82" name="Button 7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288" r:id="rId83" name="Button 80">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289" r:id="rId84" name="Button 81">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290" r:id="rId85" name="Button 82">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291" r:id="rId86" name="Button 8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292" r:id="rId87" name="Button 84">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4293" r:id="rId88" name="Button 85">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4294" r:id="rId89" name="Button 86">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4295" r:id="rId90" name="Button 87">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4296" r:id="rId91" name="Button 88">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297" r:id="rId92" name="Button 89">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298" r:id="rId93" name="Button 90">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299" r:id="rId94" name="Button 9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300" r:id="rId95" name="Button 92">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301" r:id="rId96" name="Button 93">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302" r:id="rId97" name="Button 94">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303" r:id="rId98" name="Button 9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304" r:id="rId99" name="Button 96">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305" r:id="rId100" name="Button 97">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306" r:id="rId101" name="Button 98">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307" r:id="rId102" name="Button 9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308" r:id="rId103" name="Button 100">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4309" r:id="rId104" name="Button 101">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4310" r:id="rId105" name="Button 102">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4311" r:id="rId106" name="Button 103">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4312" r:id="rId107" name="Button 104">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313" r:id="rId108" name="Button 105">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314" r:id="rId109" name="Button 106">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315" r:id="rId110" name="Button 10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316" r:id="rId111" name="Button 108">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317" r:id="rId112" name="Button 109">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318" r:id="rId113" name="Button 110">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319" r:id="rId114" name="Button 11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320" r:id="rId115" name="Button 112">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4321" r:id="rId116" name="Button 113">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4322" r:id="rId117" name="Button 114">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4323" r:id="rId118" name="Button 115">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4324" r:id="rId119" name="Button 11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325" r:id="rId120" name="Button 11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326" r:id="rId121" name="Button 11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327" r:id="rId122" name="Button 11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328" r:id="rId123" name="Button 120">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94329" r:id="rId124" name="Button 121">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94330" r:id="rId125" name="Button 122">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94331" r:id="rId126" name="Button 123">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94332" r:id="rId127" name="Button 124">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94333" r:id="rId128" name="Button 125">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94334" r:id="rId129" name="Button 12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335" r:id="rId130" name="Button 12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336" r:id="rId131" name="Button 12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337" r:id="rId132" name="Button 12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338" r:id="rId133" name="Button 13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339" r:id="rId134" name="Button 131">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340" r:id="rId135" name="Button 132">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341" r:id="rId136" name="Button 133">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342" r:id="rId137" name="Button 134">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4343" r:id="rId138" name="Button 135">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4344" r:id="rId139" name="Button 136">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4345" r:id="rId140" name="Button 137">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4346" r:id="rId141" name="Button 138">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4347" r:id="rId142" name="Button 139">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4348" r:id="rId143" name="Button 140">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4349" r:id="rId144" name="Button 141">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4350" r:id="rId145" name="Button 14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351" r:id="rId146" name="Button 143">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352" r:id="rId147" name="Button 144">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353" r:id="rId148" name="Button 145">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354" r:id="rId149" name="Button 14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355" r:id="rId150" name="Button 147">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356" r:id="rId151" name="Button 148">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357" r:id="rId152" name="Button 149">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358" r:id="rId153" name="Button 150">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4359" r:id="rId154" name="Button 151">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4360" r:id="rId155" name="Button 152">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4361" r:id="rId156" name="Button 153">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4362" r:id="rId157" name="Button 15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363" r:id="rId158" name="Button 155">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364" r:id="rId159" name="Button 156">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365" r:id="rId160" name="Button 157">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366" r:id="rId161" name="Button 15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367" r:id="rId162" name="Button 159">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368" r:id="rId163" name="Button 160">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369" r:id="rId164" name="Button 161">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370" r:id="rId165" name="Button 16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371" r:id="rId166" name="Button 163">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372" r:id="rId167" name="Button 164">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373" r:id="rId168" name="Button 165">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374" r:id="rId169" name="Button 166">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4375" r:id="rId170" name="Button 167">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4376" r:id="rId171" name="Button 168">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4377" r:id="rId172" name="Button 169">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4378" r:id="rId173" name="Button 17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379" r:id="rId174" name="Button 171">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380" r:id="rId175" name="Button 172">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381" r:id="rId176" name="Button 173">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382" r:id="rId177" name="Button 17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383" r:id="rId178" name="Button 175">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384" r:id="rId179" name="Button 176">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385" r:id="rId180" name="Button 177">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386" r:id="rId181" name="Button 178">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4387" r:id="rId182" name="Button 179">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4388" r:id="rId183" name="Button 180">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4389" r:id="rId184" name="Button 181">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4390" r:id="rId185" name="Button 182">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94391" r:id="rId186" name="Button 18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392" r:id="rId187" name="Button 18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393" r:id="rId188" name="Button 18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394" r:id="rId189" name="Button 18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395" r:id="rId190" name="Button 18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396" r:id="rId191" name="Button 188">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397" r:id="rId192" name="Button 18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398" r:id="rId193" name="Button 19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399" r:id="rId194" name="Button 191">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4400" r:id="rId195" name="Button 192">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4401" r:id="rId196" name="Button 193">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4402" r:id="rId197" name="Button 194">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94403" r:id="rId198" name="Button 195">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4404" r:id="rId199" name="Button 196">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4405" r:id="rId200" name="Button 197">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4406" r:id="rId201" name="Button 198">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94407" r:id="rId202" name="Button 19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408" r:id="rId203" name="Button 200">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409" r:id="rId204" name="Button 20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410" r:id="rId205" name="Button 20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411" r:id="rId206" name="Button 20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412" r:id="rId207" name="Button 204">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413" r:id="rId208" name="Button 20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414" r:id="rId209" name="Button 20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415" r:id="rId210" name="Button 207">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4416" r:id="rId211" name="Button 208">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4417" r:id="rId212" name="Button 209">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4418" r:id="rId213" name="Button 210">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94419" r:id="rId214" name="Button 21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420" r:id="rId215" name="Button 212">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421" r:id="rId216" name="Button 21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422" r:id="rId217" name="Button 21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423" r:id="rId218" name="Button 21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424" r:id="rId219" name="Button 216">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425" r:id="rId220" name="Button 21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426" r:id="rId221" name="Button 21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427" r:id="rId222" name="Button 21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428" r:id="rId223" name="Button 220">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429" r:id="rId224" name="Button 22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430" r:id="rId225" name="Button 22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431" r:id="rId226" name="Button 223">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4432" r:id="rId227" name="Button 224">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4433" r:id="rId228" name="Button 225">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4434" r:id="rId229" name="Button 226">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94435" r:id="rId230" name="Button 22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436" r:id="rId231" name="Button 228">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437" r:id="rId232" name="Button 22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438" r:id="rId233" name="Button 23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439" r:id="rId234" name="Button 23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440" r:id="rId235" name="Button 232">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441" r:id="rId236" name="Button 23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442" r:id="rId237" name="Button 23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443" r:id="rId238" name="Button 235">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4444" r:id="rId239" name="Button 236">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4445" r:id="rId240" name="Button 237">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4446" r:id="rId241" name="Button 238">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94447" r:id="rId242" name="Button 239">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94448" r:id="rId243" name="Button 24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449" r:id="rId244" name="Button 24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450" r:id="rId245" name="Button 24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451" r:id="rId246" name="Button 24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452" r:id="rId247" name="Button 244">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453" r:id="rId248" name="Button 245">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454" r:id="rId249" name="Button 246">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455" r:id="rId250" name="Button 24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94456" r:id="rId251" name="Button 248">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94457" r:id="rId252" name="Button 249">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94458" r:id="rId253" name="Button 250">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94459" r:id="rId254" name="Button 251">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94460" r:id="rId255" name="Button 252">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94461" r:id="rId256" name="Button 253">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94462" r:id="rId257" name="Button 254">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94463" r:id="rId258" name="Button 255">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94464" r:id="rId259" name="Button 256">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465" r:id="rId260" name="Button 257">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466" r:id="rId261" name="Button 258">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467" r:id="rId262" name="Button 25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94468" r:id="rId263" name="Button 260">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469" r:id="rId264" name="Button 261">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470" r:id="rId265" name="Button 262">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471" r:id="rId266" name="Button 26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94472" r:id="rId267" name="Button 264">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94473" r:id="rId268" name="Button 265">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94474" r:id="rId269" name="Button 266">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94475" r:id="rId270" name="Button 267">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94476" r:id="rId271" name="Button 268">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477" r:id="rId272" name="Button 269">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478" r:id="rId273" name="Button 270">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479" r:id="rId274" name="Button 27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94480" r:id="rId275" name="Button 272">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481" r:id="rId276" name="Button 273">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482" r:id="rId277" name="Button 274">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483" r:id="rId278" name="Button 27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94484" r:id="rId279" name="Button 276">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485" r:id="rId280" name="Button 277">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486" r:id="rId281" name="Button 278">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487" r:id="rId282" name="Button 27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94488" r:id="rId283" name="Button 280">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94489" r:id="rId284" name="Button 281">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94490" r:id="rId285" name="Button 282">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94491" r:id="rId286" name="Button 283">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94492" r:id="rId287" name="Button 284">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493" r:id="rId288" name="Button 285">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494" r:id="rId289" name="Button 286">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495" r:id="rId290" name="Button 28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94496" r:id="rId291" name="Button 288">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497" r:id="rId292" name="Button 289">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498" r:id="rId293" name="Button 290">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499" r:id="rId294" name="Button 29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94500" r:id="rId295" name="Button 292">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94501" r:id="rId296" name="Button 293">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94502" r:id="rId297" name="Button 294">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94503" r:id="rId298" name="Button 295">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94504" r:id="rId299" name="Button 296">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94505" r:id="rId300" name="Button 297">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94506" r:id="rId301" name="Button 298">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94507" r:id="rId302" name="Button 299">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94508" r:id="rId303" name="Button 300">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94509" r:id="rId304" name="Button 30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510" r:id="rId305" name="Button 30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94511" r:id="rId306" name="Button 30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D4144-6EC1-4B10-9FB4-564E7C8DA894}">
  <dimension ref="A1:IB68"/>
  <sheetViews>
    <sheetView showGridLines="0" zoomScale="80" zoomScaleNormal="80" workbookViewId="0">
      <selection sqref="A1:P1"/>
    </sheetView>
  </sheetViews>
  <sheetFormatPr defaultRowHeight="12.5" x14ac:dyDescent="0.25"/>
  <cols>
    <col min="1" max="1" width="31" customWidth="1"/>
    <col min="2" max="2" width="2.1796875" customWidth="1"/>
    <col min="3" max="3" width="24.81640625" customWidth="1"/>
    <col min="4" max="4" width="15.26953125" customWidth="1"/>
    <col min="5" max="5" width="10.1796875" customWidth="1"/>
    <col min="6" max="6" width="5.54296875" customWidth="1"/>
    <col min="7" max="8" width="13.26953125" customWidth="1"/>
    <col min="9" max="9" width="14.54296875" customWidth="1"/>
    <col min="10" max="10" width="13.26953125" customWidth="1"/>
    <col min="11" max="11" width="7" customWidth="1"/>
    <col min="12" max="12" width="15.1796875" customWidth="1"/>
    <col min="13" max="13" width="17.26953125" bestFit="1" customWidth="1"/>
    <col min="14" max="14" width="16.7265625" customWidth="1"/>
    <col min="15" max="15" width="19.1796875" bestFit="1" customWidth="1"/>
    <col min="16" max="16" width="12.81640625" bestFit="1" customWidth="1"/>
    <col min="18" max="18" width="9.1796875" hidden="1" customWidth="1"/>
    <col min="19" max="26" width="10.26953125" hidden="1" customWidth="1"/>
    <col min="27" max="27" width="10.54296875" hidden="1" customWidth="1"/>
    <col min="28" max="30" width="10.26953125" hidden="1" customWidth="1"/>
    <col min="32" max="32" width="11.54296875" customWidth="1"/>
  </cols>
  <sheetData>
    <row r="1" spans="1:30" ht="20" x14ac:dyDescent="0.4">
      <c r="A1" s="555" t="s">
        <v>113</v>
      </c>
      <c r="B1" s="556"/>
      <c r="C1" s="556"/>
      <c r="D1" s="556"/>
      <c r="E1" s="556"/>
      <c r="F1" s="556"/>
      <c r="G1" s="556"/>
      <c r="H1" s="556"/>
      <c r="I1" s="556"/>
      <c r="J1" s="556"/>
      <c r="K1" s="556"/>
      <c r="L1" s="556"/>
      <c r="M1" s="556"/>
      <c r="N1" s="556"/>
      <c r="O1" s="556"/>
      <c r="P1" s="557"/>
    </row>
    <row r="2" spans="1:30" ht="20" x14ac:dyDescent="0.4">
      <c r="A2" s="514" t="s">
        <v>116</v>
      </c>
      <c r="B2" s="515"/>
      <c r="C2" s="515"/>
      <c r="D2" s="515"/>
      <c r="E2" s="515"/>
      <c r="F2" s="515"/>
      <c r="G2" s="515"/>
      <c r="H2" s="515"/>
      <c r="I2" s="515"/>
      <c r="J2" s="515"/>
      <c r="K2" s="515"/>
      <c r="L2" s="515"/>
      <c r="M2" s="515"/>
      <c r="N2" s="515"/>
      <c r="O2" s="515"/>
      <c r="P2" s="516"/>
    </row>
    <row r="3" spans="1:30" ht="18" x14ac:dyDescent="0.4">
      <c r="A3" s="524" t="s">
        <v>278</v>
      </c>
      <c r="B3" s="525"/>
      <c r="C3" s="525"/>
      <c r="D3" s="525"/>
      <c r="E3" s="525"/>
      <c r="F3" s="525"/>
      <c r="G3" s="525"/>
      <c r="H3" s="525"/>
      <c r="I3" s="525"/>
      <c r="J3" s="525"/>
      <c r="K3" s="525"/>
      <c r="L3" s="525"/>
      <c r="M3" s="525"/>
      <c r="N3" s="525"/>
      <c r="O3" s="525"/>
      <c r="P3" s="526"/>
    </row>
    <row r="4" spans="1:30" ht="15.5" x14ac:dyDescent="0.35">
      <c r="A4" s="502" t="str">
        <f>'Customer Info'!B11</f>
        <v>Breakdown of Charges Based on Entered Information</v>
      </c>
      <c r="B4" s="503"/>
      <c r="C4" s="503"/>
      <c r="D4" s="503"/>
      <c r="E4" s="503"/>
      <c r="F4" s="503"/>
      <c r="G4" s="503"/>
      <c r="H4" s="503"/>
      <c r="I4" s="503"/>
      <c r="J4" s="503"/>
      <c r="K4" s="503"/>
      <c r="L4" s="503"/>
      <c r="M4" s="503"/>
      <c r="N4" s="503"/>
      <c r="O4" s="503"/>
      <c r="P4" s="504"/>
    </row>
    <row r="5" spans="1:30" ht="15.65" customHeight="1" x14ac:dyDescent="0.25">
      <c r="A5" s="529" t="s">
        <v>351</v>
      </c>
      <c r="B5" s="529"/>
      <c r="C5" s="529"/>
      <c r="D5" s="529"/>
      <c r="E5" s="529"/>
      <c r="F5" s="529"/>
      <c r="G5" s="529"/>
      <c r="H5" s="529"/>
      <c r="I5" s="529"/>
      <c r="J5" s="529"/>
      <c r="K5" s="529"/>
      <c r="L5" s="529"/>
      <c r="M5" s="529"/>
      <c r="N5" s="529"/>
      <c r="O5" s="529"/>
      <c r="P5" s="530"/>
    </row>
    <row r="6" spans="1:30" x14ac:dyDescent="0.25">
      <c r="A6" s="253">
        <f ca="1">TODAY()</f>
        <v>46226</v>
      </c>
      <c r="B6" s="76"/>
      <c r="C6" s="208"/>
      <c r="D6" s="208"/>
      <c r="E6" s="208"/>
      <c r="F6" s="208"/>
      <c r="G6" s="208"/>
      <c r="H6" s="208"/>
      <c r="I6" s="208"/>
      <c r="P6" s="249"/>
    </row>
    <row r="7" spans="1:30" ht="19" customHeight="1" x14ac:dyDescent="0.5">
      <c r="A7" s="517"/>
      <c r="B7" s="518"/>
      <c r="C7" s="518"/>
      <c r="D7" s="518"/>
      <c r="E7" s="518"/>
      <c r="F7" s="518"/>
      <c r="G7" s="518"/>
      <c r="H7" s="518"/>
      <c r="I7" s="518"/>
      <c r="J7" s="518"/>
      <c r="K7" s="518"/>
      <c r="L7" s="518"/>
      <c r="M7" s="518"/>
      <c r="N7" s="518"/>
      <c r="O7" s="518"/>
      <c r="P7" s="519"/>
    </row>
    <row r="8" spans="1:30" x14ac:dyDescent="0.25">
      <c r="A8" s="254"/>
      <c r="P8" s="249"/>
    </row>
    <row r="9" spans="1:30" ht="15.5" x14ac:dyDescent="0.35">
      <c r="A9" s="255" t="s">
        <v>2</v>
      </c>
      <c r="B9" s="22"/>
      <c r="C9" s="23">
        <f>'Customer Info'!B6</f>
        <v>0</v>
      </c>
      <c r="I9" s="24"/>
      <c r="P9" s="249"/>
    </row>
    <row r="10" spans="1:30" ht="15.5" x14ac:dyDescent="0.35">
      <c r="A10" s="256" t="s">
        <v>26</v>
      </c>
      <c r="B10" s="22"/>
      <c r="C10" s="23">
        <f>'Customer Info'!B7</f>
        <v>0</v>
      </c>
      <c r="P10" s="249"/>
    </row>
    <row r="11" spans="1:30" ht="13" x14ac:dyDescent="0.3">
      <c r="A11" s="255" t="s">
        <v>3</v>
      </c>
      <c r="B11" s="156">
        <f>'Customer Info'!B8</f>
        <v>8</v>
      </c>
      <c r="C11" s="358" t="str">
        <f>LOOKUP(B11,R11:AD11,R13:AD13)</f>
        <v>August</v>
      </c>
      <c r="D11" s="101">
        <f>'Customer Info'!C8</f>
        <v>2026</v>
      </c>
      <c r="P11" s="249"/>
      <c r="S11">
        <v>1</v>
      </c>
      <c r="T11">
        <v>2</v>
      </c>
      <c r="U11">
        <v>3</v>
      </c>
      <c r="V11">
        <v>4</v>
      </c>
      <c r="W11">
        <v>5</v>
      </c>
      <c r="X11">
        <v>6</v>
      </c>
      <c r="Y11">
        <v>7</v>
      </c>
      <c r="Z11">
        <v>8</v>
      </c>
      <c r="AA11">
        <v>9</v>
      </c>
      <c r="AB11">
        <v>10</v>
      </c>
      <c r="AC11">
        <v>11</v>
      </c>
      <c r="AD11">
        <v>12</v>
      </c>
    </row>
    <row r="12" spans="1:30" ht="13" x14ac:dyDescent="0.3">
      <c r="A12" s="255" t="s">
        <v>250</v>
      </c>
      <c r="B12" s="156"/>
      <c r="C12" s="358" t="str">
        <f>'Customer Info'!$B$9</f>
        <v>No</v>
      </c>
      <c r="D12" s="101"/>
      <c r="P12" s="249"/>
    </row>
    <row r="13" spans="1:30" ht="13" x14ac:dyDescent="0.3">
      <c r="A13" s="527"/>
      <c r="B13" s="528"/>
      <c r="C13" s="528"/>
      <c r="D13" s="528"/>
      <c r="E13" s="528"/>
      <c r="F13" s="528"/>
      <c r="G13" s="528"/>
      <c r="H13" s="528"/>
      <c r="I13" s="528"/>
      <c r="J13" s="71"/>
      <c r="K13" s="71"/>
      <c r="L13" s="97"/>
      <c r="M13" s="97"/>
      <c r="N13" s="97"/>
      <c r="O13" s="97"/>
      <c r="P13" s="29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0" ht="13" x14ac:dyDescent="0.3">
      <c r="A14" s="260" t="s">
        <v>27</v>
      </c>
      <c r="B14" s="20"/>
      <c r="C14" s="20"/>
      <c r="D14" s="20"/>
      <c r="E14" s="20"/>
      <c r="F14" s="20"/>
      <c r="G14" s="20"/>
      <c r="H14" s="20"/>
      <c r="I14" s="20"/>
      <c r="P14" s="249"/>
      <c r="R14" s="3" t="s">
        <v>154</v>
      </c>
      <c r="S14">
        <f>'Rider Rates'!$C$71</f>
        <v>7.5079999999999994E-2</v>
      </c>
      <c r="T14">
        <f>'Rider Rates'!$C$71</f>
        <v>7.5079999999999994E-2</v>
      </c>
      <c r="U14">
        <f>'Rider Rates'!$C$71</f>
        <v>7.5079999999999994E-2</v>
      </c>
      <c r="V14">
        <f>'Rider Rates'!$C$71</f>
        <v>7.5079999999999994E-2</v>
      </c>
      <c r="W14">
        <f>'Rider Rates'!$C$71</f>
        <v>7.5079999999999994E-2</v>
      </c>
      <c r="X14">
        <f>'Rider Rates'!$C$70</f>
        <v>7.5079999999999994E-2</v>
      </c>
      <c r="Y14">
        <f>'Rider Rates'!$C$70</f>
        <v>7.5079999999999994E-2</v>
      </c>
      <c r="Z14">
        <f>'Rider Rates'!$C$70</f>
        <v>7.5079999999999994E-2</v>
      </c>
      <c r="AA14">
        <f>'Rider Rates'!$C$70</f>
        <v>7.5079999999999994E-2</v>
      </c>
      <c r="AB14">
        <f>'Rider Rates'!$C$71</f>
        <v>7.5079999999999994E-2</v>
      </c>
      <c r="AC14">
        <f>'Rider Rates'!$C$71</f>
        <v>7.5079999999999994E-2</v>
      </c>
      <c r="AD14">
        <f>'Rider Rates'!$C$71</f>
        <v>7.5079999999999994E-2</v>
      </c>
    </row>
    <row r="15" spans="1:30" x14ac:dyDescent="0.25">
      <c r="A15" s="254"/>
      <c r="P15" s="249"/>
      <c r="R15" s="61"/>
      <c r="S15" s="149"/>
      <c r="T15" s="149"/>
      <c r="U15" s="149"/>
      <c r="V15" s="149"/>
      <c r="W15" s="149"/>
      <c r="X15" s="149"/>
      <c r="Y15" s="149"/>
      <c r="Z15" s="149"/>
      <c r="AA15" s="149"/>
      <c r="AB15" s="149"/>
      <c r="AC15" s="149"/>
      <c r="AD15" s="149"/>
    </row>
    <row r="16" spans="1:30" x14ac:dyDescent="0.25">
      <c r="A16" s="259" t="s">
        <v>51</v>
      </c>
      <c r="B16" s="27"/>
      <c r="C16" s="29">
        <f>IF('Customer Info'!B21+'Customer Info'!B22-'Customer Info'!B23&lt;0,0,'Customer Info'!B21+'Customer Info'!B22-'Customer Info'!B23)</f>
        <v>0</v>
      </c>
      <c r="D16" s="27" t="s">
        <v>41</v>
      </c>
      <c r="E16" s="27"/>
      <c r="F16" s="28"/>
      <c r="G16" s="27"/>
      <c r="H16" s="27"/>
      <c r="I16" s="27"/>
      <c r="P16" s="249"/>
      <c r="R16" s="61"/>
      <c r="S16" s="149"/>
      <c r="T16" s="149"/>
      <c r="U16" s="149"/>
      <c r="V16" s="149"/>
      <c r="W16" s="149"/>
      <c r="X16" s="149"/>
      <c r="Y16" s="149"/>
      <c r="Z16" s="149"/>
      <c r="AA16" s="149"/>
      <c r="AB16" s="149"/>
      <c r="AC16" s="149"/>
      <c r="AD16" s="149"/>
    </row>
    <row r="17" spans="1:221" ht="13" x14ac:dyDescent="0.3">
      <c r="A17" s="259" t="s">
        <v>167</v>
      </c>
      <c r="B17" s="27"/>
      <c r="C17" s="29">
        <f>'Customer Info'!B21</f>
        <v>0</v>
      </c>
      <c r="D17" s="27" t="s">
        <v>41</v>
      </c>
      <c r="E17" s="27"/>
      <c r="F17" s="28"/>
      <c r="G17" s="21" t="s">
        <v>15</v>
      </c>
      <c r="H17" s="27"/>
      <c r="P17" s="249"/>
    </row>
    <row r="18" spans="1:221" ht="13" x14ac:dyDescent="0.3">
      <c r="A18" s="259" t="s">
        <v>168</v>
      </c>
      <c r="B18" s="27"/>
      <c r="C18" s="29">
        <f>'Customer Info'!B22</f>
        <v>0</v>
      </c>
      <c r="D18" s="313" t="s">
        <v>41</v>
      </c>
      <c r="E18" s="28"/>
      <c r="F18" s="28"/>
      <c r="G18" s="21" t="s">
        <v>15</v>
      </c>
      <c r="H18" s="27"/>
      <c r="I18" s="300" t="s">
        <v>15</v>
      </c>
      <c r="P18" s="249"/>
    </row>
    <row r="19" spans="1:221" x14ac:dyDescent="0.25">
      <c r="A19" s="254"/>
      <c r="P19" s="249"/>
    </row>
    <row r="20" spans="1:221" ht="13" x14ac:dyDescent="0.3">
      <c r="A20" s="260" t="s">
        <v>31</v>
      </c>
      <c r="B20" s="20"/>
      <c r="C20" s="20"/>
      <c r="D20" s="20"/>
      <c r="E20" s="20"/>
      <c r="F20" s="20"/>
      <c r="G20" s="520" t="s">
        <v>67</v>
      </c>
      <c r="H20" s="521"/>
      <c r="I20" s="521"/>
      <c r="J20" s="522"/>
      <c r="K20" s="20"/>
      <c r="L20" s="523" t="s">
        <v>68</v>
      </c>
      <c r="M20" s="523"/>
      <c r="N20" s="523"/>
      <c r="O20" s="523"/>
      <c r="P20" s="249"/>
    </row>
    <row r="21" spans="1:221" ht="13" x14ac:dyDescent="0.3">
      <c r="A21" s="254"/>
      <c r="G21" s="8" t="s">
        <v>64</v>
      </c>
      <c r="H21" s="8" t="s">
        <v>65</v>
      </c>
      <c r="I21" s="8" t="s">
        <v>66</v>
      </c>
      <c r="J21" s="5" t="s">
        <v>34</v>
      </c>
      <c r="L21" s="100" t="s">
        <v>64</v>
      </c>
      <c r="M21" s="100" t="s">
        <v>65</v>
      </c>
      <c r="N21" s="100" t="s">
        <v>66</v>
      </c>
      <c r="O21" s="100" t="s">
        <v>34</v>
      </c>
      <c r="P21" s="261" t="s">
        <v>56</v>
      </c>
    </row>
    <row r="22" spans="1:221" x14ac:dyDescent="0.25">
      <c r="A22" s="254" t="s">
        <v>32</v>
      </c>
      <c r="G22" s="66"/>
      <c r="H22" s="66"/>
      <c r="I22" s="66">
        <f>'Rider Rates'!$B$14</f>
        <v>21</v>
      </c>
      <c r="J22" s="66">
        <f>SUM(G22:I22)</f>
        <v>21</v>
      </c>
      <c r="L22" s="67"/>
      <c r="M22" s="67"/>
      <c r="N22" s="67">
        <f>I22</f>
        <v>21</v>
      </c>
      <c r="O22" s="162">
        <f>SUM(L22:N22)</f>
        <v>21</v>
      </c>
      <c r="P22" s="262">
        <v>44531</v>
      </c>
    </row>
    <row r="23" spans="1:221" x14ac:dyDescent="0.25">
      <c r="A23" s="314" t="s">
        <v>200</v>
      </c>
      <c r="D23" s="1">
        <f>C16</f>
        <v>0</v>
      </c>
      <c r="E23" s="30" t="s">
        <v>41</v>
      </c>
      <c r="F23" s="4" t="s">
        <v>8</v>
      </c>
      <c r="G23" s="64"/>
      <c r="H23" s="64"/>
      <c r="I23" s="64">
        <f>'Rider Rates'!$C$14</f>
        <v>2.7151999999999999E-2</v>
      </c>
      <c r="J23" s="64">
        <f>SUM(G23:I23)</f>
        <v>2.7151999999999999E-2</v>
      </c>
      <c r="K23" s="31" t="s">
        <v>42</v>
      </c>
      <c r="L23" s="66"/>
      <c r="M23" s="66"/>
      <c r="N23" s="66">
        <f>IF(C16&lt;0,0,ROUND($D23*I23,2))</f>
        <v>0</v>
      </c>
      <c r="O23" s="162">
        <f>SUM(L23:N23)</f>
        <v>0</v>
      </c>
      <c r="P23" s="262">
        <v>44531</v>
      </c>
    </row>
    <row r="24" spans="1:221" ht="13" x14ac:dyDescent="0.3">
      <c r="A24" s="301" t="s">
        <v>50</v>
      </c>
      <c r="B24" s="32"/>
      <c r="C24" s="32"/>
      <c r="D24" s="33"/>
      <c r="E24" s="33"/>
      <c r="F24" s="32"/>
      <c r="G24" s="32"/>
      <c r="H24" s="32"/>
      <c r="I24" s="32"/>
      <c r="J24" s="32"/>
      <c r="K24" s="34"/>
      <c r="L24" s="210"/>
      <c r="M24" s="210"/>
      <c r="N24" s="210">
        <f>SUM(N22:N23)</f>
        <v>21</v>
      </c>
      <c r="O24" s="210">
        <f>SUM(O22:O23)</f>
        <v>21</v>
      </c>
      <c r="P24" s="249"/>
    </row>
    <row r="25" spans="1:221" ht="13" x14ac:dyDescent="0.3">
      <c r="A25" s="302"/>
      <c r="B25" s="68"/>
      <c r="C25" s="69"/>
      <c r="D25" s="69"/>
      <c r="E25" s="69"/>
      <c r="F25" s="69"/>
      <c r="G25" s="70"/>
      <c r="H25" s="70"/>
      <c r="I25" s="70"/>
      <c r="J25" s="70"/>
      <c r="K25" s="68"/>
      <c r="L25" s="68"/>
      <c r="M25" s="68"/>
      <c r="N25" s="68"/>
      <c r="O25" s="68"/>
      <c r="P25" s="303"/>
    </row>
    <row r="26" spans="1:221" ht="13" x14ac:dyDescent="0.3">
      <c r="A26" s="267" t="s">
        <v>69</v>
      </c>
      <c r="B26" s="125"/>
      <c r="C26" s="125"/>
      <c r="D26" s="126"/>
      <c r="E26" s="126"/>
      <c r="F26" s="125"/>
      <c r="G26" s="126"/>
      <c r="H26" s="126"/>
      <c r="I26" s="126"/>
      <c r="J26" s="126"/>
      <c r="K26" s="126"/>
      <c r="L26" s="126"/>
      <c r="M26" s="126"/>
      <c r="N26" s="126"/>
      <c r="O26" s="126"/>
      <c r="P26" s="270"/>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5">
      <c r="A27" s="269"/>
      <c r="B27" s="61"/>
      <c r="C27" s="61"/>
      <c r="D27" s="61"/>
      <c r="E27" s="61"/>
      <c r="F27" s="61"/>
      <c r="G27" s="61"/>
      <c r="H27" s="61"/>
      <c r="I27" s="61"/>
      <c r="J27" s="61"/>
      <c r="K27" s="61"/>
      <c r="L27" s="61"/>
      <c r="M27" s="61"/>
      <c r="N27" s="61"/>
      <c r="O27" s="61"/>
      <c r="P27" s="294"/>
      <c r="Q27" s="79"/>
      <c r="R27" s="132"/>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5">
      <c r="A28" s="271" t="s">
        <v>372</v>
      </c>
      <c r="B28" s="133"/>
      <c r="C28" s="133"/>
      <c r="D28" s="77">
        <f>IF($C$16&lt;0,0,IF($C$16&gt;833000,833000,$C$16))</f>
        <v>0</v>
      </c>
      <c r="E28" s="78" t="s">
        <v>41</v>
      </c>
      <c r="F28" s="79" t="s">
        <v>8</v>
      </c>
      <c r="G28" s="80"/>
      <c r="H28" s="80"/>
      <c r="I28" s="80">
        <f>'Rider Rates'!$G$35</f>
        <v>5.5215000000000004E-3</v>
      </c>
      <c r="J28" s="80">
        <f t="shared" ref="J28:J32" si="0">SUM(G28:I28)</f>
        <v>5.5215000000000004E-3</v>
      </c>
      <c r="K28" s="81" t="s">
        <v>42</v>
      </c>
      <c r="L28" s="82"/>
      <c r="M28" s="82"/>
      <c r="N28" s="82">
        <f t="shared" ref="N28:N33" si="1">ROUND(D28*I28,2)</f>
        <v>0</v>
      </c>
      <c r="O28" s="82">
        <f t="shared" ref="O28:O57" si="2">SUM(L28:N28)</f>
        <v>0</v>
      </c>
      <c r="P28" s="262">
        <f>'Rider Rates'!$O$35</f>
        <v>46022</v>
      </c>
      <c r="Q28" s="79"/>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5">
      <c r="A29" s="271" t="s">
        <v>373</v>
      </c>
      <c r="B29" s="61"/>
      <c r="C29" s="61"/>
      <c r="D29" s="1">
        <f>IF($C$16&gt;833000,$C$16-833000,0)</f>
        <v>0</v>
      </c>
      <c r="E29" s="78" t="s">
        <v>41</v>
      </c>
      <c r="F29" s="79" t="s">
        <v>8</v>
      </c>
      <c r="G29" s="80"/>
      <c r="H29" s="80"/>
      <c r="I29" s="80">
        <f>'Rider Rates'!$G$36</f>
        <v>1.7560000000000001E-4</v>
      </c>
      <c r="J29" s="80">
        <f t="shared" si="0"/>
        <v>1.7560000000000001E-4</v>
      </c>
      <c r="K29" s="81" t="s">
        <v>42</v>
      </c>
      <c r="L29" s="82"/>
      <c r="M29" s="82"/>
      <c r="N29" s="82">
        <f t="shared" si="1"/>
        <v>0</v>
      </c>
      <c r="O29" s="82">
        <f t="shared" si="2"/>
        <v>0</v>
      </c>
      <c r="P29" s="262">
        <f>'Rider Rates'!$O$36</f>
        <v>45293</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5">
      <c r="A30" s="271" t="s">
        <v>92</v>
      </c>
      <c r="B30" s="61"/>
      <c r="C30" s="61"/>
      <c r="D30" s="77">
        <f>IF('Customer Info'!$C$31=TRUE,0,IF($C$16&lt;0,0,IF($C$16&gt;2000,2000,$C$16)))</f>
        <v>0</v>
      </c>
      <c r="E30" s="78" t="s">
        <v>41</v>
      </c>
      <c r="F30" s="79" t="s">
        <v>8</v>
      </c>
      <c r="G30" s="80"/>
      <c r="H30" s="80"/>
      <c r="I30" s="80">
        <f>'Rider Rates'!$G$37</f>
        <v>4.6499999999999996E-3</v>
      </c>
      <c r="J30" s="80">
        <f t="shared" si="0"/>
        <v>4.6499999999999996E-3</v>
      </c>
      <c r="K30" s="81" t="s">
        <v>42</v>
      </c>
      <c r="L30" s="82"/>
      <c r="M30" s="82"/>
      <c r="N30" s="82">
        <f t="shared" si="1"/>
        <v>0</v>
      </c>
      <c r="O30" s="82">
        <f t="shared" si="2"/>
        <v>0</v>
      </c>
      <c r="P30" s="262">
        <f>'Rider Rates'!$O$37</f>
        <v>44531</v>
      </c>
      <c r="Q30" s="79"/>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5">
      <c r="A31" s="271" t="s">
        <v>93</v>
      </c>
      <c r="B31" s="61"/>
      <c r="C31" s="61"/>
      <c r="D31" s="77">
        <f>IF('Customer Info'!$C$31=TRUE,0,IF($C$16&lt;=2000,0,IF($C$16=0,0,IF($C$16-2000&gt;13000,13000,$C$16-2000))))</f>
        <v>0</v>
      </c>
      <c r="E31" s="78" t="s">
        <v>41</v>
      </c>
      <c r="F31" s="79" t="s">
        <v>8</v>
      </c>
      <c r="G31" s="80"/>
      <c r="H31" s="80"/>
      <c r="I31" s="80">
        <f>'Rider Rates'!$G$38</f>
        <v>4.1900000000000001E-3</v>
      </c>
      <c r="J31" s="80">
        <f t="shared" si="0"/>
        <v>4.1900000000000001E-3</v>
      </c>
      <c r="K31" s="81" t="s">
        <v>42</v>
      </c>
      <c r="L31" s="82"/>
      <c r="M31" s="82"/>
      <c r="N31" s="82">
        <f t="shared" si="1"/>
        <v>0</v>
      </c>
      <c r="O31" s="82">
        <f t="shared" si="2"/>
        <v>0</v>
      </c>
      <c r="P31" s="262">
        <f>'Rider Rates'!$O$38</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5">
      <c r="A32" s="271" t="s">
        <v>94</v>
      </c>
      <c r="B32" s="61"/>
      <c r="C32" s="61"/>
      <c r="D32" s="77">
        <f>IF('Customer Info'!$C$31=TRUE,0,IF($C$16=0,0,IF($C$16-15000&gt;=0,$C$16-15000,0)))</f>
        <v>0</v>
      </c>
      <c r="E32" s="78" t="s">
        <v>41</v>
      </c>
      <c r="F32" s="79" t="s">
        <v>8</v>
      </c>
      <c r="G32" s="80"/>
      <c r="H32" s="80"/>
      <c r="I32" s="80">
        <f>'Rider Rates'!$G$39</f>
        <v>3.63E-3</v>
      </c>
      <c r="J32" s="80">
        <f t="shared" si="0"/>
        <v>3.63E-3</v>
      </c>
      <c r="K32" s="81" t="s">
        <v>42</v>
      </c>
      <c r="L32" s="82"/>
      <c r="M32" s="82"/>
      <c r="N32" s="82">
        <f t="shared" si="1"/>
        <v>0</v>
      </c>
      <c r="O32" s="82">
        <f t="shared" si="2"/>
        <v>0</v>
      </c>
      <c r="P32" s="262">
        <f>'Rider Rates'!$O$39</f>
        <v>44531</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5">
      <c r="A33" s="272" t="s">
        <v>159</v>
      </c>
      <c r="B33" s="61"/>
      <c r="C33" s="61"/>
      <c r="D33" s="77">
        <f>IF($C$16&lt;1,0,$C$16)</f>
        <v>0</v>
      </c>
      <c r="E33" s="78" t="s">
        <v>41</v>
      </c>
      <c r="F33" s="196" t="s">
        <v>8</v>
      </c>
      <c r="G33" s="124"/>
      <c r="H33" s="124"/>
      <c r="I33" s="80">
        <f>'Rider Rates'!$I$40</f>
        <v>-1.06E-3</v>
      </c>
      <c r="J33" s="80">
        <f t="shared" ref="J33:J44" si="3">SUM(G33:I33)</f>
        <v>-1.06E-3</v>
      </c>
      <c r="K33" s="81" t="s">
        <v>42</v>
      </c>
      <c r="L33" s="82"/>
      <c r="M33" s="82"/>
      <c r="N33" s="82">
        <f t="shared" si="1"/>
        <v>0</v>
      </c>
      <c r="O33" s="82">
        <f t="shared" ref="O33:O44" si="4">SUM(L33:N33)</f>
        <v>0</v>
      </c>
      <c r="P33" s="262">
        <f>'Rider Rates'!$O$40</f>
        <v>46122</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ht="13" x14ac:dyDescent="0.3">
      <c r="A34" s="272" t="s">
        <v>162</v>
      </c>
      <c r="B34" s="61"/>
      <c r="C34" s="61"/>
      <c r="D34" s="151"/>
      <c r="E34" s="78" t="s">
        <v>109</v>
      </c>
      <c r="F34" s="79"/>
      <c r="G34" s="87"/>
      <c r="H34" s="88"/>
      <c r="I34" s="152">
        <f>'Rider Rates'!$C$41</f>
        <v>1.02</v>
      </c>
      <c r="J34" s="152">
        <f t="shared" si="3"/>
        <v>1.02</v>
      </c>
      <c r="K34" s="81"/>
      <c r="L34" s="82"/>
      <c r="M34" s="82"/>
      <c r="N34" s="82">
        <f>I34</f>
        <v>1.02</v>
      </c>
      <c r="O34" s="82">
        <f t="shared" si="4"/>
        <v>1.02</v>
      </c>
      <c r="P34" s="262">
        <f>'Rider Rates'!$O$41</f>
        <v>46122</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ht="13" x14ac:dyDescent="0.3">
      <c r="A35" s="271" t="s">
        <v>352</v>
      </c>
      <c r="B35" s="61"/>
      <c r="C35" s="61"/>
      <c r="D35" s="151"/>
      <c r="E35" s="78" t="s">
        <v>109</v>
      </c>
      <c r="F35" s="79"/>
      <c r="G35" s="87"/>
      <c r="H35" s="88"/>
      <c r="I35" s="152">
        <f>'Rider Rates'!$C$42</f>
        <v>22.68</v>
      </c>
      <c r="J35" s="152">
        <f t="shared" si="3"/>
        <v>22.68</v>
      </c>
      <c r="K35" s="81"/>
      <c r="L35" s="82"/>
      <c r="M35" s="82"/>
      <c r="N35" s="82">
        <f>I35</f>
        <v>22.68</v>
      </c>
      <c r="O35" s="82">
        <f t="shared" si="4"/>
        <v>22.68</v>
      </c>
      <c r="P35" s="262">
        <f>'Rider Rates'!$O$42</f>
        <v>46203</v>
      </c>
      <c r="Q35" s="79"/>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ht="13" x14ac:dyDescent="0.3">
      <c r="A36" s="271" t="s">
        <v>133</v>
      </c>
      <c r="B36" s="61"/>
      <c r="C36" s="61"/>
      <c r="D36" s="151">
        <f>$N$24</f>
        <v>21</v>
      </c>
      <c r="E36" s="78" t="s">
        <v>115</v>
      </c>
      <c r="F36" s="79" t="s">
        <v>8</v>
      </c>
      <c r="G36" s="87"/>
      <c r="H36" s="88"/>
      <c r="I36" s="93">
        <f>'Rider Rates'!$F$43</f>
        <v>4.08549E-2</v>
      </c>
      <c r="J36" s="93">
        <f t="shared" si="3"/>
        <v>4.08549E-2</v>
      </c>
      <c r="K36" s="81"/>
      <c r="L36" s="82"/>
      <c r="M36" s="82"/>
      <c r="N36" s="82">
        <f>ROUND(D36*I36,2)</f>
        <v>0.86</v>
      </c>
      <c r="O36" s="82">
        <f t="shared" si="4"/>
        <v>0.86</v>
      </c>
      <c r="P36" s="262">
        <f>'Rider Rates'!$O$43</f>
        <v>46203</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ht="13" x14ac:dyDescent="0.3">
      <c r="A37" s="271" t="s">
        <v>78</v>
      </c>
      <c r="B37" s="61"/>
      <c r="C37" s="61"/>
      <c r="D37" s="151">
        <f>$N$24</f>
        <v>21</v>
      </c>
      <c r="E37" s="78" t="s">
        <v>115</v>
      </c>
      <c r="F37" s="79" t="s">
        <v>8</v>
      </c>
      <c r="G37" s="86"/>
      <c r="H37" s="5"/>
      <c r="I37" s="93">
        <f>'Rider Rates'!$F$44</f>
        <v>1.8019E-2</v>
      </c>
      <c r="J37" s="93">
        <f t="shared" si="3"/>
        <v>1.8019E-2</v>
      </c>
      <c r="K37" s="81"/>
      <c r="L37" s="82"/>
      <c r="M37" s="82"/>
      <c r="N37" s="82">
        <f>ROUND(D37*I37,2)</f>
        <v>0.38</v>
      </c>
      <c r="O37" s="82">
        <f t="shared" si="4"/>
        <v>0.38</v>
      </c>
      <c r="P37" s="262">
        <f>'Rider Rates'!$O$44</f>
        <v>46122</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ht="13" x14ac:dyDescent="0.3">
      <c r="A38" s="271" t="s">
        <v>79</v>
      </c>
      <c r="B38" s="61"/>
      <c r="C38" s="61"/>
      <c r="D38" s="151">
        <f>$N$24</f>
        <v>21</v>
      </c>
      <c r="E38" s="78" t="s">
        <v>115</v>
      </c>
      <c r="F38" s="79" t="s">
        <v>8</v>
      </c>
      <c r="G38" s="87"/>
      <c r="H38" s="88"/>
      <c r="I38" s="93">
        <f>'Rider Rates'!$F$45</f>
        <v>5.8023605956771022E-2</v>
      </c>
      <c r="J38" s="93">
        <f t="shared" si="3"/>
        <v>5.8023605956771022E-2</v>
      </c>
      <c r="K38" s="81"/>
      <c r="L38" s="82"/>
      <c r="M38" s="82"/>
      <c r="N38" s="82">
        <f>ROUND(D38*I38,2)</f>
        <v>1.22</v>
      </c>
      <c r="O38" s="82">
        <f t="shared" si="4"/>
        <v>1.22</v>
      </c>
      <c r="P38" s="262">
        <f>'Rider Rates'!$O$45</f>
        <v>46122</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ht="13" x14ac:dyDescent="0.3">
      <c r="A39" s="272" t="s">
        <v>173</v>
      </c>
      <c r="B39" s="61"/>
      <c r="C39" s="61"/>
      <c r="D39" s="151">
        <f>$N$24</f>
        <v>21</v>
      </c>
      <c r="E39" s="78" t="s">
        <v>115</v>
      </c>
      <c r="F39" s="79" t="s">
        <v>8</v>
      </c>
      <c r="G39" s="80"/>
      <c r="H39" s="80"/>
      <c r="I39" s="93">
        <f>'Rider Rates'!$F$46</f>
        <v>0</v>
      </c>
      <c r="J39" s="93">
        <f t="shared" si="3"/>
        <v>0</v>
      </c>
      <c r="K39" s="81"/>
      <c r="L39" s="82"/>
      <c r="M39" s="82"/>
      <c r="N39" s="82">
        <f>ROUND($D$39*I39,2)</f>
        <v>0</v>
      </c>
      <c r="O39" s="82">
        <f t="shared" si="4"/>
        <v>0</v>
      </c>
      <c r="P39" s="262">
        <f>'Rider Rates'!$O$46</f>
        <v>44713</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5">
      <c r="A40" s="269" t="s">
        <v>160</v>
      </c>
      <c r="B40" s="61"/>
      <c r="C40" s="61"/>
      <c r="D40" s="77">
        <f>IF($C$16&lt;0,0,IF($C$16&gt;833000,833000,$C$16))</f>
        <v>0</v>
      </c>
      <c r="E40" s="78" t="s">
        <v>41</v>
      </c>
      <c r="F40" s="79" t="s">
        <v>8</v>
      </c>
      <c r="G40" s="80"/>
      <c r="H40" s="80"/>
      <c r="I40" s="80">
        <f>'Rider Rates'!$I$47</f>
        <v>0</v>
      </c>
      <c r="J40" s="80">
        <f t="shared" si="3"/>
        <v>0</v>
      </c>
      <c r="K40" s="81" t="s">
        <v>42</v>
      </c>
      <c r="L40" s="82"/>
      <c r="M40" s="82"/>
      <c r="N40" s="82">
        <f>ROUND(D40*I40,2)</f>
        <v>0</v>
      </c>
      <c r="O40" s="82">
        <f t="shared" si="4"/>
        <v>0</v>
      </c>
      <c r="P40" s="262">
        <f>'Rider Rates'!$O$47</f>
        <v>45883</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5">
      <c r="A41" s="269" t="s">
        <v>172</v>
      </c>
      <c r="B41" s="61"/>
      <c r="C41" s="61"/>
      <c r="D41" s="77">
        <f>IF(C16&lt;0,0,IF(C16&gt;833000,833000,C16))</f>
        <v>0</v>
      </c>
      <c r="E41" s="78" t="s">
        <v>41</v>
      </c>
      <c r="F41" s="79" t="s">
        <v>8</v>
      </c>
      <c r="G41" s="205"/>
      <c r="H41" s="205"/>
      <c r="I41" s="205">
        <f>'Rider Rates'!$I$48</f>
        <v>0</v>
      </c>
      <c r="J41" s="205">
        <f t="shared" si="3"/>
        <v>0</v>
      </c>
      <c r="K41" s="81" t="s">
        <v>42</v>
      </c>
      <c r="L41" s="206"/>
      <c r="M41" s="206"/>
      <c r="N41" s="206">
        <f>IF(D41*I41&gt;242,242,D41*J41)</f>
        <v>0</v>
      </c>
      <c r="O41" s="206">
        <f t="shared" si="4"/>
        <v>0</v>
      </c>
      <c r="P41" s="262">
        <f>'Rider Rates'!$O$48</f>
        <v>45883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5">
      <c r="A42" s="269" t="s">
        <v>176</v>
      </c>
      <c r="B42" s="61"/>
      <c r="C42" s="61"/>
      <c r="D42" s="77">
        <f>C16</f>
        <v>0</v>
      </c>
      <c r="E42" s="78" t="s">
        <v>41</v>
      </c>
      <c r="F42" s="196" t="s">
        <v>8</v>
      </c>
      <c r="G42" s="80"/>
      <c r="H42" s="80"/>
      <c r="I42" s="205">
        <f>'Rider Rates'!$J$49</f>
        <v>0</v>
      </c>
      <c r="J42" s="205">
        <f t="shared" si="3"/>
        <v>0</v>
      </c>
      <c r="K42" s="81" t="s">
        <v>42</v>
      </c>
      <c r="L42" s="82"/>
      <c r="M42" s="82"/>
      <c r="N42" s="82">
        <f>ROUND(D42*I42,2)</f>
        <v>0</v>
      </c>
      <c r="O42" s="82">
        <f t="shared" si="4"/>
        <v>0</v>
      </c>
      <c r="P42" s="262">
        <f>'Rider Rates'!$O$49</f>
        <v>45444</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5">
      <c r="A43" s="269" t="s">
        <v>175</v>
      </c>
      <c r="B43" s="61"/>
      <c r="C43" s="61"/>
      <c r="D43" s="77"/>
      <c r="E43" s="78" t="s">
        <v>109</v>
      </c>
      <c r="F43" s="79" t="s">
        <v>8</v>
      </c>
      <c r="G43" s="203"/>
      <c r="H43" s="203"/>
      <c r="I43" s="205">
        <f>'Rider Rates'!$C$50</f>
        <v>0</v>
      </c>
      <c r="J43" s="205">
        <f t="shared" si="3"/>
        <v>0</v>
      </c>
      <c r="K43" s="81"/>
      <c r="L43" s="162"/>
      <c r="M43" s="162"/>
      <c r="N43" s="162">
        <f>I43</f>
        <v>0</v>
      </c>
      <c r="O43" s="162">
        <f t="shared" si="4"/>
        <v>0</v>
      </c>
      <c r="P43" s="262">
        <f>'Rider Rates'!$O$50</f>
        <v>45444</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5">
      <c r="A44" s="272" t="s">
        <v>174</v>
      </c>
      <c r="B44" s="61"/>
      <c r="C44" s="61"/>
      <c r="D44" s="77">
        <f>IF($C$16&lt;0,0,$C$16)</f>
        <v>0</v>
      </c>
      <c r="E44" s="78" t="s">
        <v>41</v>
      </c>
      <c r="F44" s="79" t="s">
        <v>8</v>
      </c>
      <c r="G44" s="80"/>
      <c r="H44" s="80"/>
      <c r="I44" s="205">
        <f>'Rider Rates'!$I$51</f>
        <v>0</v>
      </c>
      <c r="J44" s="205">
        <f t="shared" si="3"/>
        <v>0</v>
      </c>
      <c r="K44" s="81" t="s">
        <v>42</v>
      </c>
      <c r="L44" s="82"/>
      <c r="M44" s="82"/>
      <c r="N44" s="82">
        <f>ROUND(I44*D44,2)</f>
        <v>0</v>
      </c>
      <c r="O44" s="162">
        <f t="shared" si="4"/>
        <v>0</v>
      </c>
      <c r="P44" s="262">
        <f>'Rider Rates'!$O$51</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5">
      <c r="A45" s="271" t="s">
        <v>91</v>
      </c>
      <c r="B45" s="61"/>
      <c r="C45" s="61"/>
      <c r="D45" s="77">
        <f>IF('Customer Info'!C33=TRUE,0,IF($C$16&lt;0,0,$C$16))</f>
        <v>0</v>
      </c>
      <c r="E45" s="78" t="s">
        <v>41</v>
      </c>
      <c r="F45" s="79" t="s">
        <v>8</v>
      </c>
      <c r="G45" s="80"/>
      <c r="H45" s="80"/>
      <c r="I45" s="205">
        <f>'Rider Rates'!$H$55</f>
        <v>0</v>
      </c>
      <c r="J45" s="205">
        <f>SUM(G45:I45)</f>
        <v>0</v>
      </c>
      <c r="K45" s="81" t="s">
        <v>42</v>
      </c>
      <c r="L45" s="82"/>
      <c r="M45" s="82"/>
      <c r="N45" s="82">
        <f>ROUND(I45*D45,2)</f>
        <v>0</v>
      </c>
      <c r="O45" s="82">
        <f>SUM(L45:N45)</f>
        <v>0</v>
      </c>
      <c r="P45" s="262">
        <f>'Rider Rates'!$O$55</f>
        <v>45444</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5">
      <c r="A46" s="271" t="s">
        <v>91</v>
      </c>
      <c r="B46" s="61"/>
      <c r="C46" s="61"/>
      <c r="D46" s="77"/>
      <c r="E46" s="78" t="s">
        <v>109</v>
      </c>
      <c r="F46" s="79"/>
      <c r="G46" s="80"/>
      <c r="H46" s="80"/>
      <c r="I46" s="205">
        <f>'Rider Rates'!$D$55</f>
        <v>0</v>
      </c>
      <c r="J46" s="205">
        <f>SUM(G46:I46)</f>
        <v>0</v>
      </c>
      <c r="K46" s="81"/>
      <c r="L46" s="82"/>
      <c r="M46" s="82"/>
      <c r="N46" s="82">
        <f>I46</f>
        <v>0</v>
      </c>
      <c r="O46" s="82">
        <f>SUM(L46:N46)</f>
        <v>0</v>
      </c>
      <c r="P46" s="262">
        <f>'Rider Rates'!$O$55</f>
        <v>45444</v>
      </c>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5">
      <c r="A47" s="269" t="s">
        <v>177</v>
      </c>
      <c r="B47" s="61"/>
      <c r="C47" s="61"/>
      <c r="D47" s="77"/>
      <c r="E47" s="78"/>
      <c r="F47" s="79"/>
      <c r="G47" s="203"/>
      <c r="H47" s="203"/>
      <c r="I47" s="203"/>
      <c r="J47" s="203"/>
      <c r="K47" s="81"/>
      <c r="L47" s="162"/>
      <c r="M47" s="162"/>
      <c r="N47" s="162"/>
      <c r="O47" s="162"/>
      <c r="P47" s="262"/>
      <c r="Q47" s="213"/>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s="213" customFormat="1" x14ac:dyDescent="0.25">
      <c r="A48" s="343"/>
      <c r="B48" s="386"/>
      <c r="C48" s="386"/>
      <c r="D48" s="417"/>
      <c r="E48" s="403"/>
      <c r="F48" s="404"/>
      <c r="G48" s="404"/>
      <c r="H48" s="404"/>
      <c r="I48" s="404"/>
      <c r="J48" s="404"/>
      <c r="K48" s="404"/>
      <c r="L48" s="404"/>
      <c r="M48" s="404"/>
      <c r="N48" s="404"/>
      <c r="O48" s="404"/>
      <c r="P48" s="262"/>
    </row>
    <row r="49" spans="1:221" s="213" customFormat="1" ht="13" x14ac:dyDescent="0.3">
      <c r="A49" s="410" t="s">
        <v>293</v>
      </c>
      <c r="B49" s="386"/>
      <c r="C49" s="386"/>
      <c r="D49" s="417"/>
      <c r="E49" s="403"/>
      <c r="F49" s="404"/>
      <c r="G49" s="404"/>
      <c r="H49" s="404"/>
      <c r="I49" s="404"/>
      <c r="J49" s="404"/>
      <c r="K49" s="404"/>
      <c r="L49" s="404"/>
      <c r="M49" s="404"/>
      <c r="N49" s="404"/>
      <c r="O49" s="404"/>
      <c r="P49" s="262"/>
    </row>
    <row r="50" spans="1:221" x14ac:dyDescent="0.25">
      <c r="A50" s="272" t="s">
        <v>155</v>
      </c>
      <c r="B50" s="61"/>
      <c r="C50" s="61"/>
      <c r="D50" s="77">
        <f>IF($C$16&lt;0,0,$C$16)</f>
        <v>0</v>
      </c>
      <c r="E50" s="78" t="s">
        <v>41</v>
      </c>
      <c r="F50" s="79" t="s">
        <v>8</v>
      </c>
      <c r="G50" s="80"/>
      <c r="H50" s="80">
        <f>'Rider Rates'!$C$64</f>
        <v>3.1686899999999997E-2</v>
      </c>
      <c r="I50" s="80"/>
      <c r="J50" s="80">
        <f>SUM(G50:I50)</f>
        <v>3.1686899999999997E-2</v>
      </c>
      <c r="K50" s="81" t="s">
        <v>42</v>
      </c>
      <c r="L50" s="82"/>
      <c r="M50" s="82">
        <f>ROUND(D50*H50,2)</f>
        <v>0</v>
      </c>
      <c r="N50" s="160"/>
      <c r="O50" s="82">
        <f>SUM(L50:N50)</f>
        <v>0</v>
      </c>
      <c r="P50" s="262">
        <f>'Rider Rates'!$L$64</f>
        <v>46112</v>
      </c>
      <c r="Q50" s="79"/>
      <c r="R50" s="83"/>
      <c r="S50" s="81"/>
      <c r="T50" s="84"/>
      <c r="U50" s="61"/>
      <c r="V50" s="85"/>
      <c r="W50" s="61"/>
      <c r="X50" s="61"/>
      <c r="Y50" s="61"/>
      <c r="Z50" s="61"/>
      <c r="AA50" s="61"/>
      <c r="AB50" s="61"/>
      <c r="AC50" s="61"/>
      <c r="AD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s="213" customFormat="1" x14ac:dyDescent="0.25">
      <c r="A51" s="343"/>
      <c r="B51" s="386"/>
      <c r="C51" s="386"/>
      <c r="D51" s="406"/>
      <c r="E51" s="411"/>
      <c r="F51" s="407"/>
      <c r="G51" s="407"/>
      <c r="H51" s="407"/>
      <c r="I51" s="407"/>
      <c r="J51" s="407"/>
      <c r="K51" s="407"/>
      <c r="L51" s="407"/>
      <c r="M51" s="407"/>
      <c r="N51" s="407"/>
      <c r="O51" s="407"/>
      <c r="P51" s="338"/>
    </row>
    <row r="52" spans="1:221" s="213" customFormat="1" ht="13" x14ac:dyDescent="0.3">
      <c r="A52" s="410" t="s">
        <v>294</v>
      </c>
      <c r="B52" s="386"/>
      <c r="C52" s="386"/>
      <c r="D52" s="406"/>
      <c r="E52" s="411"/>
      <c r="F52" s="407"/>
      <c r="G52" s="407"/>
      <c r="H52" s="407"/>
      <c r="I52" s="407"/>
      <c r="J52" s="407"/>
      <c r="K52" s="407"/>
      <c r="L52" s="407"/>
      <c r="M52" s="407"/>
      <c r="N52" s="407"/>
      <c r="O52" s="407"/>
      <c r="P52" s="338"/>
    </row>
    <row r="53" spans="1:221" x14ac:dyDescent="0.25">
      <c r="A53" s="272" t="s">
        <v>153</v>
      </c>
      <c r="B53" s="61"/>
      <c r="C53" s="61"/>
      <c r="D53" s="77">
        <f>IF($C$12="Yes",0,C17+C18)</f>
        <v>0</v>
      </c>
      <c r="E53" s="78" t="s">
        <v>41</v>
      </c>
      <c r="F53" s="79" t="s">
        <v>8</v>
      </c>
      <c r="G53" s="80">
        <f>IF($C$12="Yes",0,'Rider Rates'!$C$70)</f>
        <v>7.5079999999999994E-2</v>
      </c>
      <c r="H53" s="80"/>
      <c r="I53" s="80"/>
      <c r="J53" s="185">
        <f>SUM(G53:H53)</f>
        <v>7.5079999999999994E-2</v>
      </c>
      <c r="K53" s="81" t="s">
        <v>42</v>
      </c>
      <c r="L53" s="82">
        <f>ROUND(D53*G53,2)</f>
        <v>0</v>
      </c>
      <c r="M53" s="82"/>
      <c r="N53" s="82"/>
      <c r="O53" s="82">
        <f t="shared" si="2"/>
        <v>0</v>
      </c>
      <c r="P53" s="262">
        <f>'Rider Rates'!$G$70</f>
        <v>46174</v>
      </c>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5">
      <c r="A54" s="272" t="s">
        <v>137</v>
      </c>
      <c r="B54" s="61"/>
      <c r="C54" s="61"/>
      <c r="D54" s="77">
        <f>IF($C$12="Yes",0,C17)</f>
        <v>0</v>
      </c>
      <c r="E54" s="78" t="s">
        <v>41</v>
      </c>
      <c r="F54" s="79" t="s">
        <v>8</v>
      </c>
      <c r="G54" s="80">
        <f>IF($C$12="Yes",0,'Rider Rates'!$L$75)</f>
        <v>0.19269620000000001</v>
      </c>
      <c r="H54" s="80"/>
      <c r="I54" s="80"/>
      <c r="J54" s="185">
        <f>SUM(G54:H54)</f>
        <v>0.19269620000000001</v>
      </c>
      <c r="K54" s="81" t="s">
        <v>42</v>
      </c>
      <c r="L54" s="82">
        <f>ROUND(D54*G54,2)</f>
        <v>0</v>
      </c>
      <c r="M54" s="82"/>
      <c r="N54" s="82"/>
      <c r="O54" s="82">
        <f t="shared" si="2"/>
        <v>0</v>
      </c>
      <c r="P54" s="262">
        <f>'Rider Rates'!$R$75</f>
        <v>46174</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5">
      <c r="A55" s="272" t="s">
        <v>164</v>
      </c>
      <c r="B55" s="61"/>
      <c r="C55" s="61"/>
      <c r="D55" s="77">
        <f>IF($C$12="Yes",0,C18)</f>
        <v>0</v>
      </c>
      <c r="E55" s="78" t="s">
        <v>41</v>
      </c>
      <c r="F55" s="196" t="s">
        <v>8</v>
      </c>
      <c r="G55" s="80">
        <f>IF($C$12="Yes",0,'Rider Rates'!$L$76)</f>
        <v>0</v>
      </c>
      <c r="H55" s="80"/>
      <c r="I55" s="80"/>
      <c r="J55" s="185">
        <f>SUM(G55:H55)</f>
        <v>0</v>
      </c>
      <c r="K55" s="81" t="s">
        <v>42</v>
      </c>
      <c r="L55" s="82">
        <f>ROUND(D55*G55,2)</f>
        <v>0</v>
      </c>
      <c r="M55" s="82"/>
      <c r="N55" s="82"/>
      <c r="O55" s="82">
        <f t="shared" si="2"/>
        <v>0</v>
      </c>
      <c r="P55" s="262">
        <f>'Rider Rates'!$R$76</f>
        <v>46174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5">
      <c r="A56" s="272" t="s">
        <v>158</v>
      </c>
      <c r="B56" s="61"/>
      <c r="C56" s="61"/>
      <c r="D56" s="77">
        <f>IF($C$12="Yes",0,C17+C18)</f>
        <v>0</v>
      </c>
      <c r="E56" s="78" t="s">
        <v>41</v>
      </c>
      <c r="F56" s="79" t="s">
        <v>8</v>
      </c>
      <c r="G56" s="80">
        <f>IF($C$12="Yes",0,'Rider Rates'!B$79)</f>
        <v>4.1209999999999997E-3</v>
      </c>
      <c r="H56" s="80"/>
      <c r="I56" s="80"/>
      <c r="J56" s="185">
        <f>SUM(G56:H56)</f>
        <v>4.1209999999999997E-3</v>
      </c>
      <c r="K56" s="81" t="s">
        <v>42</v>
      </c>
      <c r="L56" s="82">
        <f>ROUND(D56*G56,2)</f>
        <v>0</v>
      </c>
      <c r="M56" s="82"/>
      <c r="N56" s="82"/>
      <c r="O56" s="82">
        <f t="shared" si="2"/>
        <v>0</v>
      </c>
      <c r="P56" s="262">
        <f>'Rider Rates'!$C$79</f>
        <v>46203</v>
      </c>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5">
      <c r="A57" s="271" t="s">
        <v>134</v>
      </c>
      <c r="B57" s="61"/>
      <c r="C57" s="61"/>
      <c r="D57" s="77">
        <f>IF($C$12="Yes",0,C17+C18)</f>
        <v>0</v>
      </c>
      <c r="E57" s="78" t="s">
        <v>41</v>
      </c>
      <c r="F57" s="79" t="s">
        <v>8</v>
      </c>
      <c r="G57" s="80">
        <f>IF($C$12="Yes",0,'Rider Rates'!$B$82)</f>
        <v>3.8972999999999998E-3</v>
      </c>
      <c r="H57" s="80"/>
      <c r="I57" s="93"/>
      <c r="J57" s="185">
        <f>SUM(G57:H57)</f>
        <v>3.8972999999999998E-3</v>
      </c>
      <c r="K57" s="81" t="s">
        <v>42</v>
      </c>
      <c r="L57" s="82">
        <f>ROUND(D57*G57,2)</f>
        <v>0</v>
      </c>
      <c r="M57" s="82"/>
      <c r="N57" s="82"/>
      <c r="O57" s="82">
        <f t="shared" si="2"/>
        <v>0</v>
      </c>
      <c r="P57" s="262">
        <f>'Rider Rates'!$E$82</f>
        <v>45444</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ht="13" x14ac:dyDescent="0.3">
      <c r="A58" s="273" t="s">
        <v>70</v>
      </c>
      <c r="B58" s="112"/>
      <c r="C58" s="112"/>
      <c r="D58" s="137"/>
      <c r="E58" s="138"/>
      <c r="F58" s="139"/>
      <c r="G58" s="139"/>
      <c r="H58" s="139"/>
      <c r="I58" s="139"/>
      <c r="J58" s="139"/>
      <c r="K58" s="140"/>
      <c r="L58" s="128">
        <f>SUM(L28:L57)</f>
        <v>0</v>
      </c>
      <c r="M58" s="128">
        <f>SUM(M28:M57)</f>
        <v>0</v>
      </c>
      <c r="N58" s="128">
        <f>SUM(N28:N57)</f>
        <v>26.159999999999997</v>
      </c>
      <c r="O58" s="128">
        <f>SUM(O28:O57)</f>
        <v>26.159999999999997</v>
      </c>
      <c r="P58" s="274"/>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5">
      <c r="A59" s="269"/>
      <c r="B59" s="61"/>
      <c r="C59" s="61"/>
      <c r="D59" s="77"/>
      <c r="E59" s="78"/>
      <c r="F59" s="79"/>
      <c r="G59" s="79"/>
      <c r="H59" s="79"/>
      <c r="I59" s="79"/>
      <c r="J59" s="83"/>
      <c r="K59" s="81"/>
      <c r="L59" s="79"/>
      <c r="M59" s="79"/>
      <c r="N59" s="79"/>
      <c r="O59" s="79"/>
      <c r="P59" s="275"/>
      <c r="Q59" s="79"/>
      <c r="R59" s="83"/>
      <c r="S59" s="81"/>
      <c r="T59" s="84"/>
      <c r="U59" s="61"/>
      <c r="V59" s="85"/>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ht="13" x14ac:dyDescent="0.3">
      <c r="A60" s="296" t="s">
        <v>89</v>
      </c>
      <c r="B60" s="129"/>
      <c r="C60" s="129"/>
      <c r="D60" s="129"/>
      <c r="E60" s="129"/>
      <c r="F60" s="129"/>
      <c r="G60" s="129"/>
      <c r="H60" s="129"/>
      <c r="I60" s="129"/>
      <c r="J60" s="129"/>
      <c r="K60" s="129"/>
      <c r="L60" s="142">
        <f>L24+L58</f>
        <v>0</v>
      </c>
      <c r="M60" s="142">
        <f>M24+M58</f>
        <v>0</v>
      </c>
      <c r="N60" s="142">
        <f>N24+N58</f>
        <v>47.16</v>
      </c>
      <c r="O60" s="143">
        <f>O24+O58</f>
        <v>47.16</v>
      </c>
      <c r="P60" s="276"/>
      <c r="Q60" s="79"/>
      <c r="R60" s="144"/>
      <c r="S60" s="81"/>
      <c r="T60" s="84"/>
      <c r="U60" s="61"/>
      <c r="V60" s="8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ht="13" x14ac:dyDescent="0.3">
      <c r="A61" s="269"/>
      <c r="B61" s="61"/>
      <c r="C61" s="61"/>
      <c r="D61" s="61"/>
      <c r="E61" s="61"/>
      <c r="F61" s="61"/>
      <c r="G61" s="61"/>
      <c r="H61" s="61"/>
      <c r="I61" s="61"/>
      <c r="J61" s="61"/>
      <c r="K61" s="61"/>
      <c r="L61" s="61"/>
      <c r="M61" s="61"/>
      <c r="N61" s="61"/>
      <c r="O61" s="61"/>
      <c r="P61" s="277"/>
      <c r="Q61" s="125"/>
      <c r="R61" s="125"/>
      <c r="S61" s="125"/>
      <c r="T61" s="145"/>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ht="13" x14ac:dyDescent="0.3">
      <c r="A62" s="269"/>
      <c r="B62" s="61"/>
      <c r="C62" s="61"/>
      <c r="D62" s="61"/>
      <c r="E62" s="61"/>
      <c r="F62" s="61"/>
      <c r="G62" s="61"/>
      <c r="H62" s="61"/>
      <c r="I62" s="61"/>
      <c r="J62" s="61"/>
      <c r="K62" s="61"/>
      <c r="L62" s="61"/>
      <c r="M62" s="61"/>
      <c r="N62" s="61"/>
      <c r="O62" s="61"/>
      <c r="P62" s="277"/>
      <c r="Q62" s="125"/>
      <c r="R62" s="125"/>
      <c r="S62" s="125"/>
      <c r="T62" s="145"/>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ht="13" x14ac:dyDescent="0.3">
      <c r="A63" s="278" t="s">
        <v>88</v>
      </c>
      <c r="B63" s="61"/>
      <c r="C63" s="61"/>
      <c r="D63" s="61"/>
      <c r="E63" s="61"/>
      <c r="F63" s="61"/>
      <c r="G63" s="61"/>
      <c r="H63" s="61"/>
      <c r="I63" s="61"/>
      <c r="J63" s="61"/>
      <c r="K63" s="61"/>
      <c r="L63" s="61"/>
      <c r="M63" s="61"/>
      <c r="N63" s="61"/>
      <c r="O63" s="84">
        <f>O22+O58</f>
        <v>47.16</v>
      </c>
      <c r="P63" s="277"/>
      <c r="Q63" s="125"/>
      <c r="R63" s="125"/>
      <c r="S63" s="125"/>
      <c r="T63" s="145"/>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ht="13" x14ac:dyDescent="0.3">
      <c r="A64" s="278" t="s">
        <v>15</v>
      </c>
      <c r="B64" s="125"/>
      <c r="C64" s="125"/>
      <c r="D64" s="125"/>
      <c r="E64" s="125"/>
      <c r="F64" s="125"/>
      <c r="G64" s="125"/>
      <c r="H64" s="125"/>
      <c r="I64" s="61"/>
      <c r="J64" s="61"/>
      <c r="K64" s="61"/>
      <c r="L64" s="61"/>
      <c r="M64" s="61"/>
      <c r="N64" s="61"/>
      <c r="O64" s="61"/>
      <c r="P64" s="277"/>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ht="13" x14ac:dyDescent="0.3">
      <c r="A65" s="267" t="s">
        <v>110</v>
      </c>
      <c r="B65" s="61"/>
      <c r="C65" s="61"/>
      <c r="D65" s="61"/>
      <c r="E65" s="61"/>
      <c r="F65" s="61"/>
      <c r="G65" s="61"/>
      <c r="H65" s="61"/>
      <c r="I65" s="61"/>
      <c r="J65" s="61"/>
      <c r="K65" s="61"/>
      <c r="L65" s="61"/>
      <c r="M65" s="61"/>
      <c r="N65" s="61"/>
      <c r="O65" s="146">
        <f>IF($D$18&lt;0,O60,IF(O60&gt;O63,O60,O63))</f>
        <v>47.16</v>
      </c>
      <c r="P65" s="270"/>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ht="15" customHeight="1" x14ac:dyDescent="0.3">
      <c r="A66" s="267"/>
      <c r="B66" s="61"/>
      <c r="C66" s="61"/>
      <c r="D66" s="61"/>
      <c r="E66" s="61"/>
      <c r="F66" s="61"/>
      <c r="G66" s="61"/>
      <c r="H66" s="61"/>
      <c r="I66" s="61"/>
      <c r="J66" s="61"/>
      <c r="K66" s="61"/>
      <c r="L66" s="61"/>
      <c r="M66" s="61"/>
      <c r="N66" s="61"/>
      <c r="O66" s="146"/>
      <c r="P66" s="270"/>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c r="HN66" s="61"/>
      <c r="HO66" s="61"/>
      <c r="HP66" s="61"/>
      <c r="HQ66" s="61"/>
      <c r="HR66" s="61"/>
      <c r="HS66" s="61"/>
      <c r="HT66" s="61"/>
      <c r="HU66" s="61"/>
      <c r="HV66" s="61"/>
      <c r="HW66" s="61"/>
      <c r="HX66" s="61"/>
      <c r="HY66" s="61"/>
      <c r="HZ66" s="61"/>
      <c r="IA66" s="61"/>
      <c r="IB66" s="61"/>
    </row>
    <row r="67" spans="1:236" ht="13" x14ac:dyDescent="0.3">
      <c r="A67" s="267"/>
      <c r="B67" s="125"/>
      <c r="C67" s="125"/>
      <c r="D67" s="125"/>
      <c r="E67" s="125"/>
      <c r="F67" s="125"/>
      <c r="G67" s="125"/>
      <c r="H67" s="125"/>
      <c r="I67" s="125" t="s">
        <v>114</v>
      </c>
      <c r="J67" s="125"/>
      <c r="K67" s="125"/>
      <c r="L67" s="147"/>
      <c r="M67" s="147"/>
      <c r="N67" s="147"/>
      <c r="O67" s="147">
        <f>ROUND(IF($C$16&lt;1,0,O60/($C$16*100)*10000),2)</f>
        <v>0</v>
      </c>
      <c r="P67" s="280" t="s">
        <v>83</v>
      </c>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HE67" s="61"/>
      <c r="HF67" s="61"/>
      <c r="HG67" s="61"/>
      <c r="HH67" s="61"/>
      <c r="HI67" s="61"/>
      <c r="HJ67" s="61"/>
      <c r="HK67" s="61"/>
      <c r="HL67" s="61"/>
      <c r="HM67" s="61"/>
      <c r="HN67" s="61"/>
    </row>
    <row r="68" spans="1:236" ht="13" x14ac:dyDescent="0.3">
      <c r="A68" s="304"/>
      <c r="B68" s="109"/>
      <c r="C68" s="109"/>
      <c r="D68" s="109"/>
      <c r="E68" s="109"/>
      <c r="F68" s="109"/>
      <c r="G68" s="109"/>
      <c r="H68" s="282"/>
      <c r="I68" s="283"/>
      <c r="J68" s="109"/>
      <c r="K68" s="109"/>
      <c r="L68" s="109"/>
      <c r="M68" s="109"/>
      <c r="N68" s="109"/>
      <c r="O68" s="359"/>
      <c r="P68" s="285"/>
      <c r="Q68" s="61"/>
      <c r="R68" s="61"/>
      <c r="S68" s="61"/>
      <c r="T68" s="61"/>
      <c r="U68" s="61"/>
      <c r="V68" s="61"/>
      <c r="W68" s="61"/>
      <c r="X68" s="61"/>
      <c r="Y68" s="61"/>
      <c r="Z68" s="61"/>
      <c r="AA68" s="61"/>
      <c r="AB68" s="61"/>
      <c r="AC68" s="61"/>
      <c r="AD68" s="61"/>
      <c r="AE68" s="362"/>
      <c r="AF68" s="362"/>
      <c r="AG68" s="61"/>
      <c r="AH68" s="61"/>
      <c r="AI68" s="61"/>
      <c r="AJ68" s="61"/>
      <c r="AK68" s="61"/>
    </row>
  </sheetData>
  <sheetProtection algorithmName="SHA-512" hashValue="1Gss/MWKZ6HUqAH9qhPvL4y1T3weq1WkpNSe+GViCn+7mq9Ufy1JF7uWIRV9iOZvgkbShAUC1Kx4hikIzM9MZg==" saltValue="8PUjCOcvADDKtCedlRo1hw==" spinCount="100000" sheet="1" objects="1" scenarios="1"/>
  <mergeCells count="9">
    <mergeCell ref="G20:J20"/>
    <mergeCell ref="L20:O20"/>
    <mergeCell ref="A1:P1"/>
    <mergeCell ref="A2:P2"/>
    <mergeCell ref="A3:P3"/>
    <mergeCell ref="A4:P4"/>
    <mergeCell ref="A7:P7"/>
    <mergeCell ref="A13:I13"/>
    <mergeCell ref="A5:P5"/>
  </mergeCells>
  <printOptions horizontalCentered="1"/>
  <pageMargins left="0" right="0" top="0.75" bottom="0.5" header="0.5" footer="0.5"/>
  <pageSetup scale="60" fitToHeight="2" orientation="landscape" r:id="rId1"/>
  <headerFooter alignWithMargins="0"/>
  <rowBreaks count="1" manualBreakCount="1">
    <brk id="7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68961" r:id="rId4" name="Button 1">
              <controlPr defaultSize="0" print="0" autoFill="0" autoPict="0" macro="[0]!Info">
                <anchor moveWithCells="1">
                  <from>
                    <xdr:col>0</xdr:col>
                    <xdr:colOff>38100</xdr:colOff>
                    <xdr:row>0</xdr:row>
                    <xdr:rowOff>31750</xdr:rowOff>
                  </from>
                  <to>
                    <xdr:col>0</xdr:col>
                    <xdr:colOff>381000</xdr:colOff>
                    <xdr:row>0</xdr:row>
                    <xdr:rowOff>165100</xdr:rowOff>
                  </to>
                </anchor>
              </controlPr>
            </control>
          </mc:Choice>
        </mc:AlternateContent>
        <mc:AlternateContent xmlns:mc="http://schemas.openxmlformats.org/markup-compatibility/2006">
          <mc:Choice Requires="x14">
            <control shapeId="168962" r:id="rId5" name="Button 2">
              <controlPr defaultSize="0" print="0" autoFill="0" autoPict="0" macro="[0]!Info">
                <anchor moveWithCells="1">
                  <from>
                    <xdr:col>15</xdr:col>
                    <xdr:colOff>190500</xdr:colOff>
                    <xdr:row>72</xdr:row>
                    <xdr:rowOff>50800</xdr:rowOff>
                  </from>
                  <to>
                    <xdr:col>15</xdr:col>
                    <xdr:colOff>546100</xdr:colOff>
                    <xdr:row>73</xdr:row>
                    <xdr:rowOff>107950</xdr:rowOff>
                  </to>
                </anchor>
              </controlPr>
            </control>
          </mc:Choice>
        </mc:AlternateContent>
        <mc:AlternateContent xmlns:mc="http://schemas.openxmlformats.org/markup-compatibility/2006">
          <mc:Choice Requires="x14">
            <control shapeId="168963" r:id="rId6" name="Button 3">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68964" r:id="rId7" name="Button 4">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68965" r:id="rId8" name="Button 5">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68966" r:id="rId9" name="Button 6">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D8971-3602-4BD3-BD10-9F7B6D82C939}">
  <dimension ref="A1:IB69"/>
  <sheetViews>
    <sheetView showGridLines="0" zoomScale="80" zoomScaleNormal="80" workbookViewId="0">
      <selection sqref="A1:P1"/>
    </sheetView>
  </sheetViews>
  <sheetFormatPr defaultRowHeight="12.5" x14ac:dyDescent="0.25"/>
  <cols>
    <col min="1" max="1" width="31" customWidth="1"/>
    <col min="2" max="2" width="2.1796875" customWidth="1"/>
    <col min="3" max="3" width="24.81640625" customWidth="1"/>
    <col min="4" max="4" width="15.26953125" customWidth="1"/>
    <col min="5" max="5" width="10.1796875" customWidth="1"/>
    <col min="6" max="6" width="5.54296875" customWidth="1"/>
    <col min="7" max="8" width="13.26953125" customWidth="1"/>
    <col min="9" max="9" width="14.54296875" customWidth="1"/>
    <col min="10" max="10" width="13.26953125" customWidth="1"/>
    <col min="11" max="11" width="7" customWidth="1"/>
    <col min="12" max="12" width="15.1796875" customWidth="1"/>
    <col min="13" max="13" width="17.26953125" bestFit="1" customWidth="1"/>
    <col min="14" max="14" width="16.7265625" customWidth="1"/>
    <col min="15" max="15" width="19.1796875" bestFit="1" customWidth="1"/>
    <col min="16" max="16" width="12.81640625" bestFit="1" customWidth="1"/>
    <col min="18" max="18" width="9.1796875" hidden="1" customWidth="1"/>
    <col min="19" max="26" width="10.26953125" hidden="1" customWidth="1"/>
    <col min="27" max="27" width="10.54296875" hidden="1" customWidth="1"/>
    <col min="28" max="30" width="10.26953125" hidden="1" customWidth="1"/>
  </cols>
  <sheetData>
    <row r="1" spans="1:31" s="213" customFormat="1" ht="20" x14ac:dyDescent="0.4">
      <c r="A1" s="499" t="s">
        <v>346</v>
      </c>
      <c r="B1" s="500"/>
      <c r="C1" s="500"/>
      <c r="D1" s="500"/>
      <c r="E1" s="500"/>
      <c r="F1" s="500"/>
      <c r="G1" s="500"/>
      <c r="H1" s="500"/>
      <c r="I1" s="500"/>
      <c r="J1" s="500"/>
      <c r="K1" s="500"/>
      <c r="L1" s="500"/>
      <c r="M1" s="500"/>
      <c r="N1" s="500"/>
      <c r="O1" s="500"/>
      <c r="P1" s="501"/>
    </row>
    <row r="2" spans="1:31" ht="18" x14ac:dyDescent="0.4">
      <c r="A2" s="524" t="s">
        <v>273</v>
      </c>
      <c r="B2" s="525"/>
      <c r="C2" s="525"/>
      <c r="D2" s="525"/>
      <c r="E2" s="525"/>
      <c r="F2" s="525"/>
      <c r="G2" s="525"/>
      <c r="H2" s="525"/>
      <c r="I2" s="525"/>
      <c r="J2" s="525"/>
      <c r="K2" s="525"/>
      <c r="L2" s="525"/>
      <c r="M2" s="525"/>
      <c r="N2" s="525"/>
      <c r="O2" s="525"/>
      <c r="P2" s="526"/>
    </row>
    <row r="3" spans="1:31" ht="8.25" customHeight="1" x14ac:dyDescent="0.4">
      <c r="A3" s="431"/>
      <c r="B3" s="430"/>
      <c r="C3" s="430"/>
      <c r="D3" s="430"/>
      <c r="E3" s="430"/>
      <c r="F3" s="430"/>
      <c r="G3" s="430"/>
      <c r="H3" s="430"/>
      <c r="I3" s="430"/>
      <c r="J3" s="430"/>
      <c r="K3" s="430"/>
      <c r="L3" s="430"/>
      <c r="M3" s="430"/>
      <c r="N3" s="430"/>
      <c r="O3" s="430"/>
      <c r="P3" s="432"/>
    </row>
    <row r="4" spans="1:31" ht="15.5" x14ac:dyDescent="0.35">
      <c r="A4" s="502" t="str">
        <f>'Customer Info'!B11</f>
        <v>Breakdown of Charges Based on Entered Information</v>
      </c>
      <c r="B4" s="503"/>
      <c r="C4" s="503"/>
      <c r="D4" s="503"/>
      <c r="E4" s="503"/>
      <c r="F4" s="503"/>
      <c r="G4" s="503"/>
      <c r="H4" s="503"/>
      <c r="I4" s="503"/>
      <c r="J4" s="503"/>
      <c r="K4" s="503"/>
      <c r="L4" s="503"/>
      <c r="M4" s="503"/>
      <c r="N4" s="503"/>
      <c r="O4" s="503"/>
      <c r="P4" s="504"/>
    </row>
    <row r="5" spans="1:31" ht="15.65" customHeight="1" x14ac:dyDescent="0.25">
      <c r="A5" s="529" t="s">
        <v>268</v>
      </c>
      <c r="B5" s="529"/>
      <c r="C5" s="529"/>
      <c r="D5" s="529"/>
      <c r="E5" s="529"/>
      <c r="F5" s="529"/>
      <c r="G5" s="529"/>
      <c r="H5" s="529"/>
      <c r="I5" s="529"/>
      <c r="J5" s="529"/>
      <c r="K5" s="529"/>
      <c r="L5" s="529"/>
      <c r="M5" s="529"/>
      <c r="N5" s="529"/>
      <c r="O5" s="529"/>
      <c r="P5" s="530"/>
    </row>
    <row r="6" spans="1:31" x14ac:dyDescent="0.25">
      <c r="A6" s="253">
        <f ca="1">TODAY()</f>
        <v>46226</v>
      </c>
      <c r="B6" s="76"/>
      <c r="C6" s="208"/>
      <c r="D6" s="208"/>
      <c r="E6" s="208"/>
      <c r="F6" s="208"/>
      <c r="G6" s="208"/>
      <c r="H6" s="208"/>
      <c r="I6" s="208"/>
      <c r="P6" s="249"/>
    </row>
    <row r="7" spans="1:31" ht="25" x14ac:dyDescent="0.5">
      <c r="A7" s="517"/>
      <c r="B7" s="518"/>
      <c r="C7" s="518"/>
      <c r="D7" s="518"/>
      <c r="E7" s="518"/>
      <c r="F7" s="518"/>
      <c r="G7" s="518"/>
      <c r="H7" s="518"/>
      <c r="I7" s="518"/>
      <c r="J7" s="518"/>
      <c r="K7" s="518"/>
      <c r="L7" s="518"/>
      <c r="M7" s="518"/>
      <c r="N7" s="518"/>
      <c r="O7" s="518"/>
      <c r="P7" s="519"/>
    </row>
    <row r="8" spans="1:31" x14ac:dyDescent="0.25">
      <c r="A8" s="254"/>
      <c r="P8" s="249"/>
    </row>
    <row r="9" spans="1:31" ht="15.5" x14ac:dyDescent="0.35">
      <c r="A9" s="255" t="s">
        <v>2</v>
      </c>
      <c r="B9" s="22"/>
      <c r="C9" s="23">
        <f>'Customer Info'!B6</f>
        <v>0</v>
      </c>
      <c r="I9" s="24"/>
      <c r="P9" s="249"/>
      <c r="AE9" s="4"/>
    </row>
    <row r="10" spans="1:31" ht="15.5" x14ac:dyDescent="0.35">
      <c r="A10" s="256" t="s">
        <v>26</v>
      </c>
      <c r="B10" s="22"/>
      <c r="C10" s="23">
        <f>'Customer Info'!B7</f>
        <v>0</v>
      </c>
      <c r="P10" s="249"/>
    </row>
    <row r="11" spans="1:31" ht="13" x14ac:dyDescent="0.3">
      <c r="A11" s="255" t="s">
        <v>3</v>
      </c>
      <c r="B11" s="156">
        <f>'Customer Info'!B8</f>
        <v>8</v>
      </c>
      <c r="C11" s="358" t="str">
        <f>LOOKUP(B11,R11:AD11,R13:AD13)</f>
        <v>August</v>
      </c>
      <c r="D11" s="101">
        <f>'Customer Info'!C8</f>
        <v>2026</v>
      </c>
      <c r="P11" s="249"/>
      <c r="S11">
        <v>1</v>
      </c>
      <c r="T11">
        <v>2</v>
      </c>
      <c r="U11">
        <v>3</v>
      </c>
      <c r="V11">
        <v>4</v>
      </c>
      <c r="W11">
        <v>5</v>
      </c>
      <c r="X11">
        <v>6</v>
      </c>
      <c r="Y11">
        <v>7</v>
      </c>
      <c r="Z11">
        <v>8</v>
      </c>
      <c r="AA11">
        <v>9</v>
      </c>
      <c r="AB11">
        <v>10</v>
      </c>
      <c r="AC11">
        <v>11</v>
      </c>
      <c r="AD11">
        <v>12</v>
      </c>
    </row>
    <row r="12" spans="1:31" ht="13" x14ac:dyDescent="0.3">
      <c r="A12" s="255" t="s">
        <v>250</v>
      </c>
      <c r="B12" s="156"/>
      <c r="C12" s="358" t="str">
        <f>'Customer Info'!$B$9</f>
        <v>No</v>
      </c>
      <c r="D12" s="101"/>
      <c r="P12" s="249"/>
    </row>
    <row r="13" spans="1:31" ht="13" x14ac:dyDescent="0.3">
      <c r="A13" s="527"/>
      <c r="B13" s="528"/>
      <c r="C13" s="528"/>
      <c r="D13" s="528"/>
      <c r="E13" s="528"/>
      <c r="F13" s="528"/>
      <c r="G13" s="528"/>
      <c r="H13" s="528"/>
      <c r="I13" s="528"/>
      <c r="J13" s="71"/>
      <c r="K13" s="71"/>
      <c r="L13" s="97"/>
      <c r="M13" s="97"/>
      <c r="N13" s="97"/>
      <c r="O13" s="97"/>
      <c r="P13" s="29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1" ht="13" x14ac:dyDescent="0.3">
      <c r="A14" s="260" t="s">
        <v>27</v>
      </c>
      <c r="B14" s="20"/>
      <c r="C14" s="20"/>
      <c r="D14" s="20"/>
      <c r="E14" s="20"/>
      <c r="F14" s="20"/>
      <c r="G14" s="20"/>
      <c r="H14" s="20"/>
      <c r="I14" s="20"/>
      <c r="P14" s="249"/>
      <c r="R14" s="3" t="s">
        <v>154</v>
      </c>
      <c r="S14">
        <f>'Rider Rates'!$C$71</f>
        <v>7.5079999999999994E-2</v>
      </c>
      <c r="T14">
        <f>'Rider Rates'!$C$71</f>
        <v>7.5079999999999994E-2</v>
      </c>
      <c r="U14">
        <f>'Rider Rates'!$C$71</f>
        <v>7.5079999999999994E-2</v>
      </c>
      <c r="V14">
        <f>'Rider Rates'!$C$71</f>
        <v>7.5079999999999994E-2</v>
      </c>
      <c r="W14">
        <f>'Rider Rates'!$C$71</f>
        <v>7.5079999999999994E-2</v>
      </c>
      <c r="X14">
        <f>'Rider Rates'!$C$70</f>
        <v>7.5079999999999994E-2</v>
      </c>
      <c r="Y14">
        <f>'Rider Rates'!$C$70</f>
        <v>7.5079999999999994E-2</v>
      </c>
      <c r="Z14">
        <f>'Rider Rates'!$C$70</f>
        <v>7.5079999999999994E-2</v>
      </c>
      <c r="AA14">
        <f>'Rider Rates'!$C$70</f>
        <v>7.5079999999999994E-2</v>
      </c>
      <c r="AB14">
        <f>'Rider Rates'!$C$71</f>
        <v>7.5079999999999994E-2</v>
      </c>
      <c r="AC14">
        <f>'Rider Rates'!$C$71</f>
        <v>7.5079999999999994E-2</v>
      </c>
      <c r="AD14">
        <f>'Rider Rates'!$C$71</f>
        <v>7.5079999999999994E-2</v>
      </c>
    </row>
    <row r="15" spans="1:31" x14ac:dyDescent="0.25">
      <c r="A15" s="254"/>
      <c r="P15" s="249"/>
      <c r="R15" s="61"/>
      <c r="S15" s="149"/>
      <c r="T15" s="149"/>
      <c r="U15" s="149"/>
      <c r="V15" s="149"/>
      <c r="W15" s="149"/>
      <c r="X15" s="149"/>
      <c r="Y15" s="149"/>
      <c r="Z15" s="149"/>
      <c r="AA15" s="149"/>
      <c r="AB15" s="149"/>
      <c r="AC15" s="149"/>
      <c r="AD15" s="149"/>
    </row>
    <row r="16" spans="1:31" x14ac:dyDescent="0.25">
      <c r="A16" s="259" t="s">
        <v>51</v>
      </c>
      <c r="B16" s="27"/>
      <c r="C16" s="29">
        <f>IF('Customer Info'!B21+'Customer Info'!B22-'Customer Info'!B23&lt;0,0,'Customer Info'!B21+'Customer Info'!B22-'Customer Info'!B23)</f>
        <v>0</v>
      </c>
      <c r="D16" s="27" t="s">
        <v>41</v>
      </c>
      <c r="E16" s="27"/>
      <c r="F16" s="28"/>
      <c r="G16" s="27"/>
      <c r="H16" s="27"/>
      <c r="I16" s="27"/>
      <c r="P16" s="249"/>
      <c r="R16" s="61"/>
      <c r="S16" s="149"/>
      <c r="T16" s="149"/>
      <c r="U16" s="149"/>
      <c r="V16" s="149"/>
      <c r="W16" s="149"/>
      <c r="X16" s="149"/>
      <c r="Y16" s="149"/>
      <c r="Z16" s="149"/>
      <c r="AA16" s="149"/>
      <c r="AB16" s="149"/>
      <c r="AC16" s="149"/>
      <c r="AD16" s="149"/>
    </row>
    <row r="17" spans="1:221" ht="13" x14ac:dyDescent="0.3">
      <c r="A17" s="259" t="s">
        <v>167</v>
      </c>
      <c r="B17" s="27"/>
      <c r="C17" s="29">
        <f>'Customer Info'!B21</f>
        <v>0</v>
      </c>
      <c r="D17" s="27" t="s">
        <v>41</v>
      </c>
      <c r="E17" s="27"/>
      <c r="F17" s="28"/>
      <c r="G17" s="21" t="s">
        <v>15</v>
      </c>
      <c r="H17" s="27"/>
      <c r="P17" s="249"/>
    </row>
    <row r="18" spans="1:221" ht="13" x14ac:dyDescent="0.3">
      <c r="A18" s="259" t="s">
        <v>168</v>
      </c>
      <c r="B18" s="27"/>
      <c r="C18" s="29">
        <f>'Customer Info'!B22</f>
        <v>0</v>
      </c>
      <c r="D18" s="313" t="s">
        <v>41</v>
      </c>
      <c r="E18" s="28"/>
      <c r="F18" s="28"/>
      <c r="G18" s="21" t="s">
        <v>15</v>
      </c>
      <c r="H18" s="27"/>
      <c r="I18" s="300" t="s">
        <v>15</v>
      </c>
      <c r="P18" s="249"/>
    </row>
    <row r="19" spans="1:221" x14ac:dyDescent="0.25">
      <c r="A19" s="254"/>
      <c r="P19" s="249"/>
    </row>
    <row r="20" spans="1:221" ht="13" x14ac:dyDescent="0.3">
      <c r="A20" s="260" t="s">
        <v>31</v>
      </c>
      <c r="B20" s="20"/>
      <c r="C20" s="20"/>
      <c r="D20" s="20"/>
      <c r="E20" s="20"/>
      <c r="F20" s="20"/>
      <c r="G20" s="520" t="s">
        <v>67</v>
      </c>
      <c r="H20" s="521"/>
      <c r="I20" s="521"/>
      <c r="J20" s="522"/>
      <c r="K20" s="20"/>
      <c r="L20" s="523" t="s">
        <v>68</v>
      </c>
      <c r="M20" s="523"/>
      <c r="N20" s="523"/>
      <c r="O20" s="523"/>
      <c r="P20" s="249"/>
    </row>
    <row r="21" spans="1:221" ht="13" x14ac:dyDescent="0.3">
      <c r="A21" s="254"/>
      <c r="G21" s="8" t="s">
        <v>64</v>
      </c>
      <c r="H21" s="8" t="s">
        <v>65</v>
      </c>
      <c r="I21" s="8" t="s">
        <v>66</v>
      </c>
      <c r="J21" s="5" t="s">
        <v>34</v>
      </c>
      <c r="L21" s="100" t="s">
        <v>64</v>
      </c>
      <c r="M21" s="100" t="s">
        <v>65</v>
      </c>
      <c r="N21" s="100" t="s">
        <v>66</v>
      </c>
      <c r="O21" s="100" t="s">
        <v>34</v>
      </c>
      <c r="P21" s="261" t="s">
        <v>56</v>
      </c>
    </row>
    <row r="22" spans="1:221" x14ac:dyDescent="0.25">
      <c r="A22" s="254" t="s">
        <v>32</v>
      </c>
      <c r="G22" s="66"/>
      <c r="H22" s="66"/>
      <c r="I22" s="66">
        <f>'Rider Rates'!$B$18</f>
        <v>21</v>
      </c>
      <c r="J22" s="66">
        <f>SUM(G22:I22)</f>
        <v>21</v>
      </c>
      <c r="L22" s="67"/>
      <c r="M22" s="67"/>
      <c r="N22" s="67">
        <f>I22</f>
        <v>21</v>
      </c>
      <c r="O22" s="162">
        <f>SUM(L22:N22)</f>
        <v>21</v>
      </c>
      <c r="P22" s="262">
        <f>'Rider Rates'!$K$18</f>
        <v>46122</v>
      </c>
    </row>
    <row r="23" spans="1:221" x14ac:dyDescent="0.25">
      <c r="A23" s="314" t="s">
        <v>200</v>
      </c>
      <c r="D23" s="1">
        <f>C16</f>
        <v>0</v>
      </c>
      <c r="E23" s="30" t="s">
        <v>41</v>
      </c>
      <c r="F23" s="4" t="s">
        <v>8</v>
      </c>
      <c r="G23" s="64"/>
      <c r="H23" s="64"/>
      <c r="I23" s="64">
        <f>'Rider Rates'!$C$18</f>
        <v>2.6958200000000002E-2</v>
      </c>
      <c r="J23" s="64">
        <f>SUM(G23:I23)</f>
        <v>2.6958200000000002E-2</v>
      </c>
      <c r="K23" s="31" t="s">
        <v>42</v>
      </c>
      <c r="L23" s="66"/>
      <c r="M23" s="66"/>
      <c r="N23" s="66">
        <f>IF(C16&lt;0,0,ROUND($D23*I23,2))</f>
        <v>0</v>
      </c>
      <c r="O23" s="162">
        <f>SUM(L23:N23)</f>
        <v>0</v>
      </c>
      <c r="P23" s="262">
        <f>'Rider Rates'!$K$18</f>
        <v>46122</v>
      </c>
    </row>
    <row r="24" spans="1:221" ht="13" x14ac:dyDescent="0.3">
      <c r="A24" s="301" t="s">
        <v>50</v>
      </c>
      <c r="B24" s="32"/>
      <c r="C24" s="32"/>
      <c r="D24" s="33"/>
      <c r="E24" s="33"/>
      <c r="F24" s="32"/>
      <c r="G24" s="32"/>
      <c r="H24" s="32"/>
      <c r="I24" s="32"/>
      <c r="J24" s="32"/>
      <c r="K24" s="34"/>
      <c r="L24" s="210"/>
      <c r="M24" s="210"/>
      <c r="N24" s="210">
        <f>SUM(N22:N23)</f>
        <v>21</v>
      </c>
      <c r="O24" s="210">
        <f>SUM(O22:O23)</f>
        <v>21</v>
      </c>
      <c r="P24" s="249"/>
    </row>
    <row r="25" spans="1:221" ht="13" x14ac:dyDescent="0.3">
      <c r="A25" s="302"/>
      <c r="B25" s="68"/>
      <c r="C25" s="69"/>
      <c r="D25" s="69"/>
      <c r="E25" s="69"/>
      <c r="F25" s="69"/>
      <c r="G25" s="70"/>
      <c r="H25" s="70"/>
      <c r="I25" s="70"/>
      <c r="J25" s="70"/>
      <c r="K25" s="68"/>
      <c r="L25" s="68"/>
      <c r="M25" s="68"/>
      <c r="N25" s="68"/>
      <c r="O25" s="68"/>
      <c r="P25" s="303"/>
    </row>
    <row r="26" spans="1:221" ht="13" x14ac:dyDescent="0.3">
      <c r="A26" s="267" t="s">
        <v>69</v>
      </c>
      <c r="B26" s="125"/>
      <c r="C26" s="125"/>
      <c r="D26" s="126"/>
      <c r="E26" s="126"/>
      <c r="F26" s="125"/>
      <c r="G26" s="126"/>
      <c r="H26" s="126"/>
      <c r="I26" s="126"/>
      <c r="J26" s="126"/>
      <c r="K26" s="126"/>
      <c r="L26" s="126"/>
      <c r="M26" s="126"/>
      <c r="N26" s="126"/>
      <c r="O26" s="126"/>
      <c r="P26" s="270"/>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ht="13" x14ac:dyDescent="0.3">
      <c r="A27" s="267"/>
      <c r="B27" s="125"/>
      <c r="C27" s="125"/>
      <c r="D27" s="126"/>
      <c r="E27" s="126"/>
      <c r="F27" s="125"/>
      <c r="G27" s="126"/>
      <c r="H27" s="126"/>
      <c r="I27" s="126"/>
      <c r="J27" s="126"/>
      <c r="K27" s="126"/>
      <c r="L27" s="126"/>
      <c r="M27" s="126"/>
      <c r="N27" s="126"/>
      <c r="O27" s="126"/>
      <c r="P27" s="270"/>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ht="13" x14ac:dyDescent="0.3">
      <c r="A28" s="278" t="s">
        <v>292</v>
      </c>
      <c r="B28" s="61"/>
      <c r="C28" s="61"/>
      <c r="D28" s="61"/>
      <c r="E28" s="61"/>
      <c r="F28" s="61"/>
      <c r="G28" s="61"/>
      <c r="H28" s="61"/>
      <c r="I28" s="61"/>
      <c r="J28" s="61"/>
      <c r="K28" s="61"/>
      <c r="L28" s="61"/>
      <c r="M28" s="61"/>
      <c r="N28" s="61"/>
      <c r="O28" s="61"/>
      <c r="P28" s="294"/>
      <c r="Q28" s="79"/>
      <c r="R28" s="132"/>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5">
      <c r="A29" s="271" t="s">
        <v>372</v>
      </c>
      <c r="B29" s="133"/>
      <c r="C29" s="133"/>
      <c r="D29" s="77">
        <f>IF($C$16&lt;0,0,IF($C$16&gt;833000,833000,$C$16))</f>
        <v>0</v>
      </c>
      <c r="E29" s="78" t="s">
        <v>41</v>
      </c>
      <c r="F29" s="79" t="s">
        <v>8</v>
      </c>
      <c r="G29" s="80"/>
      <c r="H29" s="80"/>
      <c r="I29" s="80">
        <f>'Rider Rates'!$G$35</f>
        <v>5.5215000000000004E-3</v>
      </c>
      <c r="J29" s="80">
        <f t="shared" ref="J29:J33" si="0">SUM(G29:I29)</f>
        <v>5.5215000000000004E-3</v>
      </c>
      <c r="K29" s="81" t="s">
        <v>42</v>
      </c>
      <c r="L29" s="82"/>
      <c r="M29" s="82"/>
      <c r="N29" s="82">
        <f>ROUND(D29*I29,2)</f>
        <v>0</v>
      </c>
      <c r="O29" s="82">
        <f t="shared" ref="O29:O58" si="1">SUM(L29:N29)</f>
        <v>0</v>
      </c>
      <c r="P29" s="262">
        <f>'Rider Rates'!$O$35</f>
        <v>46022</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5">
      <c r="A30" s="271" t="s">
        <v>373</v>
      </c>
      <c r="B30" s="61"/>
      <c r="C30" s="61"/>
      <c r="D30" s="1">
        <f>IF($C$16&gt;833000,$C$16-833000,0)</f>
        <v>0</v>
      </c>
      <c r="E30" s="78" t="s">
        <v>41</v>
      </c>
      <c r="F30" s="79" t="s">
        <v>8</v>
      </c>
      <c r="G30" s="80"/>
      <c r="H30" s="80"/>
      <c r="I30" s="80">
        <f>'Rider Rates'!$G$36</f>
        <v>1.7560000000000001E-4</v>
      </c>
      <c r="J30" s="80">
        <f t="shared" si="0"/>
        <v>1.7560000000000001E-4</v>
      </c>
      <c r="K30" s="81" t="s">
        <v>42</v>
      </c>
      <c r="L30" s="82"/>
      <c r="M30" s="82"/>
      <c r="N30" s="82">
        <f>ROUND(D30*I30,2)</f>
        <v>0</v>
      </c>
      <c r="O30" s="82">
        <f t="shared" si="1"/>
        <v>0</v>
      </c>
      <c r="P30" s="262">
        <f>'Rider Rates'!$O$36</f>
        <v>45293</v>
      </c>
      <c r="Q30" s="79"/>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5">
      <c r="A31" s="271" t="s">
        <v>92</v>
      </c>
      <c r="B31" s="61"/>
      <c r="C31" s="61"/>
      <c r="D31" s="77">
        <f>IF('Customer Info'!$C$31=TRUE,0,IF($C$16&lt;0,0,IF($C$16&gt;2000,2000,$C$16)))</f>
        <v>0</v>
      </c>
      <c r="E31" s="78" t="s">
        <v>41</v>
      </c>
      <c r="F31" s="79" t="s">
        <v>8</v>
      </c>
      <c r="G31" s="80"/>
      <c r="H31" s="80"/>
      <c r="I31" s="80">
        <f>'Rider Rates'!$G$37</f>
        <v>4.6499999999999996E-3</v>
      </c>
      <c r="J31" s="80">
        <f t="shared" si="0"/>
        <v>4.6499999999999996E-3</v>
      </c>
      <c r="K31" s="81" t="s">
        <v>42</v>
      </c>
      <c r="L31" s="82"/>
      <c r="M31" s="82"/>
      <c r="N31" s="82">
        <f>ROUND(D31*I31,2)</f>
        <v>0</v>
      </c>
      <c r="O31" s="82">
        <f t="shared" si="1"/>
        <v>0</v>
      </c>
      <c r="P31" s="262">
        <f>'Rider Rates'!$O$37</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5">
      <c r="A32" s="271" t="s">
        <v>93</v>
      </c>
      <c r="B32" s="61"/>
      <c r="C32" s="61"/>
      <c r="D32" s="77">
        <f>IF('Customer Info'!$C$31=TRUE,0,IF($C$16&lt;=2000,0,IF($C$16=0,0,IF($C$16-2000&gt;13000,13000,$C$16-2000))))</f>
        <v>0</v>
      </c>
      <c r="E32" s="78" t="s">
        <v>41</v>
      </c>
      <c r="F32" s="79" t="s">
        <v>8</v>
      </c>
      <c r="G32" s="80"/>
      <c r="H32" s="80"/>
      <c r="I32" s="80">
        <f>'Rider Rates'!$G$38</f>
        <v>4.1900000000000001E-3</v>
      </c>
      <c r="J32" s="80">
        <f t="shared" si="0"/>
        <v>4.1900000000000001E-3</v>
      </c>
      <c r="K32" s="81" t="s">
        <v>42</v>
      </c>
      <c r="L32" s="82"/>
      <c r="M32" s="82"/>
      <c r="N32" s="82">
        <f>ROUND(D32*I32,2)</f>
        <v>0</v>
      </c>
      <c r="O32" s="82">
        <f t="shared" si="1"/>
        <v>0</v>
      </c>
      <c r="P32" s="262">
        <f>'Rider Rates'!$O$38</f>
        <v>44531</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5">
      <c r="A33" s="271" t="s">
        <v>94</v>
      </c>
      <c r="B33" s="61"/>
      <c r="C33" s="61"/>
      <c r="D33" s="77">
        <f>IF('Customer Info'!$C$31=TRUE,0,IF($C$16=0,0,IF($C$16-15000&gt;=0,$C$16-15000,0)))</f>
        <v>0</v>
      </c>
      <c r="E33" s="78" t="s">
        <v>41</v>
      </c>
      <c r="F33" s="79" t="s">
        <v>8</v>
      </c>
      <c r="G33" s="80"/>
      <c r="H33" s="80"/>
      <c r="I33" s="80">
        <f>'Rider Rates'!$G$39</f>
        <v>3.63E-3</v>
      </c>
      <c r="J33" s="80">
        <f t="shared" si="0"/>
        <v>3.63E-3</v>
      </c>
      <c r="K33" s="81" t="s">
        <v>42</v>
      </c>
      <c r="L33" s="82"/>
      <c r="M33" s="82"/>
      <c r="N33" s="82">
        <f>ROUND(D33*I33,2)</f>
        <v>0</v>
      </c>
      <c r="O33" s="82">
        <f t="shared" si="1"/>
        <v>0</v>
      </c>
      <c r="P33" s="262">
        <f>'Rider Rates'!$O$39</f>
        <v>44531</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5">
      <c r="A34" s="272" t="s">
        <v>159</v>
      </c>
      <c r="B34" s="61"/>
      <c r="C34" s="61"/>
      <c r="D34" s="77">
        <f>IF($C$16&lt;1,0,$C$16)</f>
        <v>0</v>
      </c>
      <c r="E34" s="78" t="s">
        <v>41</v>
      </c>
      <c r="F34" s="196" t="s">
        <v>8</v>
      </c>
      <c r="G34" s="124"/>
      <c r="H34" s="124"/>
      <c r="I34" s="80">
        <f>'Rider Rates'!$I$40</f>
        <v>-1.06E-3</v>
      </c>
      <c r="J34" s="80">
        <f t="shared" ref="J34:J45" si="2">SUM(G34:I34)</f>
        <v>-1.06E-3</v>
      </c>
      <c r="K34" s="81" t="s">
        <v>42</v>
      </c>
      <c r="L34" s="82"/>
      <c r="M34" s="82"/>
      <c r="N34" s="82">
        <f>ROUND(D34*J34,2)</f>
        <v>0</v>
      </c>
      <c r="O34" s="82">
        <f t="shared" ref="O34:O44" si="3">SUM(L34:N34)</f>
        <v>0</v>
      </c>
      <c r="P34" s="262">
        <f>'Rider Rates'!$O$40</f>
        <v>46122</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ht="13" x14ac:dyDescent="0.3">
      <c r="A35" s="272" t="s">
        <v>162</v>
      </c>
      <c r="B35" s="61"/>
      <c r="C35" s="61"/>
      <c r="D35" s="151"/>
      <c r="E35" s="78" t="s">
        <v>109</v>
      </c>
      <c r="F35" s="79"/>
      <c r="G35" s="87"/>
      <c r="H35" s="88"/>
      <c r="I35" s="152">
        <f>'Rider Rates'!$C$41</f>
        <v>1.02</v>
      </c>
      <c r="J35" s="152">
        <f t="shared" si="2"/>
        <v>1.02</v>
      </c>
      <c r="K35" s="81"/>
      <c r="L35" s="82"/>
      <c r="M35" s="82"/>
      <c r="N35" s="82">
        <f>I35</f>
        <v>1.02</v>
      </c>
      <c r="O35" s="82">
        <f t="shared" si="3"/>
        <v>1.02</v>
      </c>
      <c r="P35" s="262">
        <f>'Rider Rates'!$O$41</f>
        <v>46122</v>
      </c>
      <c r="Q35" s="79"/>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ht="13" x14ac:dyDescent="0.3">
      <c r="A36" s="271" t="s">
        <v>352</v>
      </c>
      <c r="B36" s="61"/>
      <c r="C36" s="61"/>
      <c r="D36" s="151"/>
      <c r="E36" s="78" t="s">
        <v>109</v>
      </c>
      <c r="F36" s="79"/>
      <c r="G36" s="87"/>
      <c r="H36" s="88"/>
      <c r="I36" s="152">
        <f>'Rider Rates'!$C$42</f>
        <v>22.68</v>
      </c>
      <c r="J36" s="152">
        <f t="shared" si="2"/>
        <v>22.68</v>
      </c>
      <c r="K36" s="81"/>
      <c r="L36" s="82"/>
      <c r="M36" s="82"/>
      <c r="N36" s="82">
        <f>I36</f>
        <v>22.68</v>
      </c>
      <c r="O36" s="82">
        <f t="shared" si="3"/>
        <v>22.68</v>
      </c>
      <c r="P36" s="262">
        <f>'Rider Rates'!$O$42</f>
        <v>46203</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ht="13" x14ac:dyDescent="0.3">
      <c r="A37" s="271" t="s">
        <v>133</v>
      </c>
      <c r="B37" s="61"/>
      <c r="C37" s="61"/>
      <c r="D37" s="151">
        <f>$N$24</f>
        <v>21</v>
      </c>
      <c r="E37" s="78" t="s">
        <v>115</v>
      </c>
      <c r="F37" s="79" t="s">
        <v>8</v>
      </c>
      <c r="G37" s="87"/>
      <c r="H37" s="88"/>
      <c r="I37" s="93">
        <f>'Rider Rates'!$F$43</f>
        <v>4.08549E-2</v>
      </c>
      <c r="J37" s="93">
        <f t="shared" si="2"/>
        <v>4.08549E-2</v>
      </c>
      <c r="K37" s="81"/>
      <c r="L37" s="82"/>
      <c r="M37" s="82"/>
      <c r="N37" s="82">
        <f>ROUND($N$24*I37,2)</f>
        <v>0.86</v>
      </c>
      <c r="O37" s="82">
        <f t="shared" si="3"/>
        <v>0.86</v>
      </c>
      <c r="P37" s="262">
        <f>'Rider Rates'!$O$43</f>
        <v>46203</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ht="13" x14ac:dyDescent="0.3">
      <c r="A38" s="271" t="s">
        <v>78</v>
      </c>
      <c r="B38" s="61"/>
      <c r="C38" s="61"/>
      <c r="D38" s="151">
        <f>$N$24</f>
        <v>21</v>
      </c>
      <c r="E38" s="78" t="s">
        <v>115</v>
      </c>
      <c r="F38" s="79" t="s">
        <v>8</v>
      </c>
      <c r="G38" s="86"/>
      <c r="H38" s="5"/>
      <c r="I38" s="93">
        <f>'Rider Rates'!$F$44</f>
        <v>1.8019E-2</v>
      </c>
      <c r="J38" s="93">
        <f t="shared" si="2"/>
        <v>1.8019E-2</v>
      </c>
      <c r="K38" s="81"/>
      <c r="L38" s="82"/>
      <c r="M38" s="82"/>
      <c r="N38" s="82">
        <f>ROUND($N$24*I38,2)</f>
        <v>0.38</v>
      </c>
      <c r="O38" s="82">
        <f t="shared" si="3"/>
        <v>0.38</v>
      </c>
      <c r="P38" s="262">
        <f>'Rider Rates'!$O$44</f>
        <v>46122</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ht="13" x14ac:dyDescent="0.3">
      <c r="A39" s="271" t="s">
        <v>79</v>
      </c>
      <c r="B39" s="61"/>
      <c r="C39" s="61"/>
      <c r="D39" s="151">
        <f>$N$24</f>
        <v>21</v>
      </c>
      <c r="E39" s="78" t="s">
        <v>115</v>
      </c>
      <c r="F39" s="79" t="s">
        <v>8</v>
      </c>
      <c r="G39" s="87"/>
      <c r="H39" s="88"/>
      <c r="I39" s="93">
        <f>'Rider Rates'!$F$45</f>
        <v>5.8023605956771022E-2</v>
      </c>
      <c r="J39" s="93">
        <f t="shared" si="2"/>
        <v>5.8023605956771022E-2</v>
      </c>
      <c r="K39" s="81"/>
      <c r="L39" s="82"/>
      <c r="M39" s="82"/>
      <c r="N39" s="82">
        <f>ROUND($N$24*I39,2)</f>
        <v>1.22</v>
      </c>
      <c r="O39" s="82">
        <f t="shared" si="3"/>
        <v>1.22</v>
      </c>
      <c r="P39" s="262">
        <f>'Rider Rates'!$O$45</f>
        <v>46122</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ht="13" x14ac:dyDescent="0.3">
      <c r="A40" s="272" t="s">
        <v>173</v>
      </c>
      <c r="B40" s="61"/>
      <c r="C40" s="61"/>
      <c r="D40" s="151">
        <f>$N$24</f>
        <v>21</v>
      </c>
      <c r="E40" s="78" t="s">
        <v>115</v>
      </c>
      <c r="F40" s="79" t="s">
        <v>8</v>
      </c>
      <c r="G40" s="80"/>
      <c r="H40" s="80"/>
      <c r="I40" s="93">
        <f>'Rider Rates'!$F$46</f>
        <v>0</v>
      </c>
      <c r="J40" s="93">
        <f t="shared" si="2"/>
        <v>0</v>
      </c>
      <c r="K40" s="81"/>
      <c r="L40" s="82"/>
      <c r="M40" s="82"/>
      <c r="N40" s="82">
        <f>ROUND($N$24*I40,2)</f>
        <v>0</v>
      </c>
      <c r="O40" s="82">
        <f t="shared" si="3"/>
        <v>0</v>
      </c>
      <c r="P40" s="262">
        <f>'Rider Rates'!$O$46</f>
        <v>44713</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5">
      <c r="A41" s="269" t="s">
        <v>160</v>
      </c>
      <c r="B41" s="61"/>
      <c r="C41" s="61"/>
      <c r="D41" s="77">
        <f>IF($C$16&lt;0,0,IF($C$16&gt;833000,833000,$C$16))</f>
        <v>0</v>
      </c>
      <c r="E41" s="78" t="s">
        <v>41</v>
      </c>
      <c r="F41" s="79" t="s">
        <v>8</v>
      </c>
      <c r="G41" s="80"/>
      <c r="H41" s="80"/>
      <c r="I41" s="80">
        <f>'Rider Rates'!$I$47</f>
        <v>0</v>
      </c>
      <c r="J41" s="80">
        <f t="shared" si="2"/>
        <v>0</v>
      </c>
      <c r="K41" s="81" t="s">
        <v>42</v>
      </c>
      <c r="L41" s="82"/>
      <c r="M41" s="82"/>
      <c r="N41" s="82">
        <f>ROUND(D41*I41,2)</f>
        <v>0</v>
      </c>
      <c r="O41" s="82">
        <f t="shared" si="3"/>
        <v>0</v>
      </c>
      <c r="P41" s="262">
        <f>'Rider Rates'!$O$47</f>
        <v>45883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5">
      <c r="A42" s="269" t="s">
        <v>342</v>
      </c>
      <c r="B42" s="61"/>
      <c r="C42" s="61"/>
      <c r="D42" s="77">
        <f>IF(C16&lt;0,0,IF(C16&gt;833000,833000,C16))</f>
        <v>0</v>
      </c>
      <c r="E42" s="78" t="s">
        <v>41</v>
      </c>
      <c r="F42" s="79" t="s">
        <v>8</v>
      </c>
      <c r="G42" s="205"/>
      <c r="H42" s="205"/>
      <c r="I42" s="205">
        <f>'Rider Rates'!$I$48</f>
        <v>0</v>
      </c>
      <c r="J42" s="205">
        <f t="shared" si="2"/>
        <v>0</v>
      </c>
      <c r="K42" s="81" t="s">
        <v>42</v>
      </c>
      <c r="L42" s="206"/>
      <c r="M42" s="206"/>
      <c r="N42" s="206">
        <f>ROUND(IF(D42*I42&gt;242,242,D42*I42),2)</f>
        <v>0</v>
      </c>
      <c r="O42" s="206">
        <f t="shared" si="3"/>
        <v>0</v>
      </c>
      <c r="P42" s="262">
        <f>'Rider Rates'!$O$48</f>
        <v>45883</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5">
      <c r="A43" s="269" t="s">
        <v>176</v>
      </c>
      <c r="B43" s="61"/>
      <c r="C43" s="61"/>
      <c r="D43" s="77">
        <f>C16</f>
        <v>0</v>
      </c>
      <c r="E43" s="78" t="s">
        <v>41</v>
      </c>
      <c r="F43" s="196" t="s">
        <v>8</v>
      </c>
      <c r="G43" s="80"/>
      <c r="H43" s="80"/>
      <c r="I43" s="205">
        <f>'Rider Rates'!$K$49</f>
        <v>0</v>
      </c>
      <c r="J43" s="205">
        <f t="shared" si="2"/>
        <v>0</v>
      </c>
      <c r="K43" s="81" t="s">
        <v>42</v>
      </c>
      <c r="L43" s="82"/>
      <c r="M43" s="82"/>
      <c r="N43" s="206">
        <f>ROUND(D43*I43,2)</f>
        <v>0</v>
      </c>
      <c r="O43" s="82">
        <f t="shared" si="3"/>
        <v>0</v>
      </c>
      <c r="P43" s="262">
        <f>'Rider Rates'!$O$49</f>
        <v>45444</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5">
      <c r="A44" s="269" t="s">
        <v>175</v>
      </c>
      <c r="B44" s="61"/>
      <c r="C44" s="61"/>
      <c r="D44" s="77"/>
      <c r="E44" s="78" t="s">
        <v>109</v>
      </c>
      <c r="F44" s="79" t="s">
        <v>8</v>
      </c>
      <c r="G44" s="203"/>
      <c r="H44" s="203"/>
      <c r="I44" s="205">
        <f>'Rider Rates'!$C$50</f>
        <v>0</v>
      </c>
      <c r="J44" s="205">
        <f t="shared" si="2"/>
        <v>0</v>
      </c>
      <c r="K44" s="81"/>
      <c r="L44" s="162"/>
      <c r="M44" s="162"/>
      <c r="N44" s="206">
        <f>I44</f>
        <v>0</v>
      </c>
      <c r="O44" s="162">
        <f t="shared" si="3"/>
        <v>0</v>
      </c>
      <c r="P44" s="262">
        <f>'Rider Rates'!$O$50</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5">
      <c r="A45" s="272" t="s">
        <v>174</v>
      </c>
      <c r="B45" s="61"/>
      <c r="C45" s="61"/>
      <c r="D45" s="77">
        <f>IF($C$16&lt;0,0,$C$16)</f>
        <v>0</v>
      </c>
      <c r="E45" s="78" t="s">
        <v>41</v>
      </c>
      <c r="F45" s="79" t="s">
        <v>8</v>
      </c>
      <c r="G45" s="80"/>
      <c r="H45" s="80"/>
      <c r="I45" s="205">
        <f>'Rider Rates'!$I$51</f>
        <v>0</v>
      </c>
      <c r="J45" s="205">
        <f t="shared" si="2"/>
        <v>0</v>
      </c>
      <c r="K45" s="81" t="s">
        <v>42</v>
      </c>
      <c r="L45" s="82"/>
      <c r="M45" s="82"/>
      <c r="N45" s="82">
        <f>ROUND(I45*D45,2)</f>
        <v>0</v>
      </c>
      <c r="O45" s="162">
        <f>SUM(L45:N45)</f>
        <v>0</v>
      </c>
      <c r="P45" s="262">
        <f>'Rider Rates'!$O$51</f>
        <v>45444</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5">
      <c r="A46" s="263" t="s">
        <v>91</v>
      </c>
      <c r="B46" s="61"/>
      <c r="C46" s="61"/>
      <c r="D46" s="77">
        <f>IF('Customer Info'!C33=TRUE,0,IF($C$16&lt;0,0,$C$16))</f>
        <v>0</v>
      </c>
      <c r="E46" s="78" t="s">
        <v>41</v>
      </c>
      <c r="F46" s="79" t="s">
        <v>8</v>
      </c>
      <c r="G46" s="80"/>
      <c r="H46" s="80"/>
      <c r="I46" s="205">
        <f>'Rider Rates'!$K$55</f>
        <v>0</v>
      </c>
      <c r="J46" s="205">
        <f>SUM(G46:I46)</f>
        <v>0</v>
      </c>
      <c r="K46" s="81" t="s">
        <v>42</v>
      </c>
      <c r="L46" s="82"/>
      <c r="M46" s="82"/>
      <c r="N46" s="82">
        <f>ROUND(I46*D46,2)</f>
        <v>0</v>
      </c>
      <c r="O46" s="82">
        <f>SUM(L46:N46)</f>
        <v>0</v>
      </c>
      <c r="P46" s="262">
        <f>'Rider Rates'!$O$55</f>
        <v>45444</v>
      </c>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5">
      <c r="A47" s="263" t="s">
        <v>91</v>
      </c>
      <c r="B47" s="61"/>
      <c r="C47" s="61"/>
      <c r="D47" s="77"/>
      <c r="E47" s="78" t="s">
        <v>109</v>
      </c>
      <c r="F47" s="79"/>
      <c r="G47" s="80"/>
      <c r="H47" s="80"/>
      <c r="I47" s="205">
        <f>'Rider Rates'!$K$57</f>
        <v>0</v>
      </c>
      <c r="J47" s="205">
        <f>SUM(G47:I47)</f>
        <v>0</v>
      </c>
      <c r="K47" s="81"/>
      <c r="L47" s="82"/>
      <c r="M47" s="82"/>
      <c r="N47" s="82">
        <f>I47</f>
        <v>0</v>
      </c>
      <c r="O47" s="82">
        <f>SUM(L47:N47)</f>
        <v>0</v>
      </c>
      <c r="P47" s="262">
        <f>'Rider Rates'!$O$57</f>
        <v>45444</v>
      </c>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5">
      <c r="A48" s="271" t="s">
        <v>177</v>
      </c>
      <c r="B48" s="61"/>
      <c r="C48" s="61"/>
      <c r="D48" s="77"/>
      <c r="E48" s="78"/>
      <c r="F48" s="79"/>
      <c r="G48" s="80"/>
      <c r="H48" s="80"/>
      <c r="I48" s="80"/>
      <c r="J48" s="80"/>
      <c r="K48" s="61"/>
      <c r="L48" s="80"/>
      <c r="M48" s="80"/>
      <c r="N48" s="80"/>
      <c r="O48" s="80"/>
      <c r="P48" s="262"/>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5">
      <c r="A49" s="271"/>
      <c r="B49" s="61"/>
      <c r="C49" s="61"/>
      <c r="D49" s="77"/>
      <c r="E49" s="78"/>
      <c r="F49" s="79"/>
      <c r="G49" s="61"/>
      <c r="H49" s="61"/>
      <c r="I49" s="61"/>
      <c r="J49" s="61"/>
      <c r="K49" s="61"/>
      <c r="L49" s="61"/>
      <c r="M49" s="61"/>
      <c r="N49" s="61"/>
      <c r="O49" s="61"/>
      <c r="P49" s="262"/>
      <c r="Q49" s="79"/>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ht="13" x14ac:dyDescent="0.3">
      <c r="A50" s="278" t="s">
        <v>293</v>
      </c>
      <c r="B50" s="61"/>
      <c r="C50" s="61"/>
      <c r="D50" s="77"/>
      <c r="E50" s="78"/>
      <c r="F50" s="79"/>
      <c r="G50" s="61"/>
      <c r="H50" s="61"/>
      <c r="I50" s="61"/>
      <c r="J50" s="61"/>
      <c r="K50" s="61"/>
      <c r="L50" s="61"/>
      <c r="M50" s="61"/>
      <c r="N50" s="61"/>
      <c r="O50" s="61"/>
      <c r="P50" s="262"/>
      <c r="Q50" s="79"/>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5">
      <c r="A51" s="272" t="s">
        <v>155</v>
      </c>
      <c r="B51" s="61"/>
      <c r="C51" s="61"/>
      <c r="D51" s="77">
        <f>IF($C$16&lt;0,0,$C$16)</f>
        <v>0</v>
      </c>
      <c r="E51" s="78" t="s">
        <v>41</v>
      </c>
      <c r="F51" s="79" t="s">
        <v>8</v>
      </c>
      <c r="G51" s="80"/>
      <c r="H51" s="80">
        <f>'Rider Rates'!$C$64</f>
        <v>3.1686899999999997E-2</v>
      </c>
      <c r="I51" s="80"/>
      <c r="J51" s="80">
        <f>SUM(G51:I51)</f>
        <v>3.1686899999999997E-2</v>
      </c>
      <c r="K51" s="81" t="s">
        <v>42</v>
      </c>
      <c r="L51" s="82"/>
      <c r="M51" s="82">
        <f>ROUND(D51*H51,2)</f>
        <v>0</v>
      </c>
      <c r="N51" s="160"/>
      <c r="O51" s="82">
        <f>SUM(L51:N51)</f>
        <v>0</v>
      </c>
      <c r="P51" s="262">
        <f>'Rider Rates'!$L$64</f>
        <v>46112</v>
      </c>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5">
      <c r="A52" s="272"/>
      <c r="B52" s="61"/>
      <c r="C52" s="61"/>
      <c r="D52" s="77"/>
      <c r="E52" s="78"/>
      <c r="F52" s="79"/>
      <c r="G52" s="367"/>
      <c r="H52" s="367"/>
      <c r="I52" s="367"/>
      <c r="J52" s="367"/>
      <c r="K52" s="81"/>
      <c r="L52" s="369"/>
      <c r="M52" s="369"/>
      <c r="N52" s="372"/>
      <c r="O52" s="369"/>
      <c r="P52" s="262"/>
      <c r="Q52" s="79"/>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ht="13" x14ac:dyDescent="0.3">
      <c r="A53" s="278" t="s">
        <v>294</v>
      </c>
      <c r="B53" s="61"/>
      <c r="C53" s="61"/>
      <c r="D53" s="77"/>
      <c r="E53" s="78"/>
      <c r="F53" s="79"/>
      <c r="G53" s="61"/>
      <c r="H53" s="61"/>
      <c r="I53" s="61"/>
      <c r="J53" s="61"/>
      <c r="K53" s="61"/>
      <c r="L53" s="61"/>
      <c r="M53" s="61"/>
      <c r="N53" s="61"/>
      <c r="O53" s="61"/>
      <c r="P53" s="262"/>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5">
      <c r="A54" s="272" t="s">
        <v>153</v>
      </c>
      <c r="B54" s="61"/>
      <c r="C54" s="61"/>
      <c r="D54" s="77">
        <f>IF($C$12="Yes",0,C17+C18)</f>
        <v>0</v>
      </c>
      <c r="E54" s="78" t="s">
        <v>41</v>
      </c>
      <c r="F54" s="79" t="s">
        <v>8</v>
      </c>
      <c r="G54" s="80">
        <f>IF($C$12="Yes",0,'Rider Rates'!$D$70)</f>
        <v>7.5079999999999994E-2</v>
      </c>
      <c r="H54" s="80"/>
      <c r="I54" s="80"/>
      <c r="J54" s="185">
        <f>SUM(G54:H54)</f>
        <v>7.5079999999999994E-2</v>
      </c>
      <c r="K54" s="81" t="s">
        <v>42</v>
      </c>
      <c r="L54" s="82">
        <f>ROUND(D54*G54,2)</f>
        <v>0</v>
      </c>
      <c r="M54" s="82"/>
      <c r="N54" s="82"/>
      <c r="O54" s="82">
        <f t="shared" si="1"/>
        <v>0</v>
      </c>
      <c r="P54" s="262">
        <f>'Rider Rates'!$G$70</f>
        <v>46174</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5">
      <c r="A55" s="272" t="s">
        <v>137</v>
      </c>
      <c r="B55" s="61"/>
      <c r="C55" s="61"/>
      <c r="D55" s="77">
        <f>IF($C$12="Yes",0,C17)</f>
        <v>0</v>
      </c>
      <c r="E55" s="78" t="s">
        <v>41</v>
      </c>
      <c r="F55" s="79" t="s">
        <v>8</v>
      </c>
      <c r="G55" s="80">
        <f>IF($C$12="Yes",0,'Rider Rates'!O$75)</f>
        <v>2.10674E-2</v>
      </c>
      <c r="H55" s="80"/>
      <c r="I55" s="80"/>
      <c r="J55" s="185">
        <f>SUM(G55:H55)</f>
        <v>2.10674E-2</v>
      </c>
      <c r="K55" s="81" t="s">
        <v>42</v>
      </c>
      <c r="L55" s="82">
        <f>ROUND(D55*G55,2)</f>
        <v>0</v>
      </c>
      <c r="M55" s="82"/>
      <c r="N55" s="82"/>
      <c r="O55" s="82">
        <f t="shared" si="1"/>
        <v>0</v>
      </c>
      <c r="P55" s="262">
        <f>'Rider Rates'!$R$75</f>
        <v>46174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5">
      <c r="A56" s="272" t="s">
        <v>164</v>
      </c>
      <c r="B56" s="61"/>
      <c r="C56" s="61"/>
      <c r="D56" s="77">
        <f>IF($C$12="Yes",0,C18)</f>
        <v>0</v>
      </c>
      <c r="E56" s="78" t="s">
        <v>41</v>
      </c>
      <c r="F56" s="196" t="s">
        <v>8</v>
      </c>
      <c r="G56" s="80">
        <f>IF($C$12="Yes",0,'Rider Rates'!$O$76)</f>
        <v>1.928E-4</v>
      </c>
      <c r="H56" s="80"/>
      <c r="I56" s="80"/>
      <c r="J56" s="185">
        <f>SUM(G56:H56)</f>
        <v>1.928E-4</v>
      </c>
      <c r="K56" s="81" t="s">
        <v>42</v>
      </c>
      <c r="L56" s="82">
        <f>ROUND(D56*G56,2)</f>
        <v>0</v>
      </c>
      <c r="M56" s="82"/>
      <c r="N56" s="82"/>
      <c r="O56" s="82">
        <f t="shared" si="1"/>
        <v>0</v>
      </c>
      <c r="P56" s="262">
        <f>'Rider Rates'!$R$76</f>
        <v>46174</v>
      </c>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5">
      <c r="A57" s="272" t="s">
        <v>158</v>
      </c>
      <c r="B57" s="61"/>
      <c r="C57" s="61"/>
      <c r="D57" s="77">
        <f>IF($C$12="Yes",0,C17+C18)</f>
        <v>0</v>
      </c>
      <c r="E57" s="78" t="s">
        <v>41</v>
      </c>
      <c r="F57" s="79" t="s">
        <v>8</v>
      </c>
      <c r="G57" s="80">
        <f>IF($C$12="Yes",0,'Rider Rates'!$B$79)</f>
        <v>4.1209999999999997E-3</v>
      </c>
      <c r="H57" s="80"/>
      <c r="I57" s="80"/>
      <c r="J57" s="185">
        <f>SUM(G57:H57)</f>
        <v>4.1209999999999997E-3</v>
      </c>
      <c r="K57" s="81" t="s">
        <v>42</v>
      </c>
      <c r="L57" s="82">
        <f>ROUND(D57*G57,2)</f>
        <v>0</v>
      </c>
      <c r="M57" s="82"/>
      <c r="N57" s="82"/>
      <c r="O57" s="82">
        <f t="shared" si="1"/>
        <v>0</v>
      </c>
      <c r="P57" s="262">
        <f>'Rider Rates'!$C$79</f>
        <v>46203</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5">
      <c r="A58" s="271" t="s">
        <v>134</v>
      </c>
      <c r="B58" s="61"/>
      <c r="C58" s="61"/>
      <c r="D58" s="77">
        <f>IF($C$12="Yes",0,C17+C18)</f>
        <v>0</v>
      </c>
      <c r="E58" s="78" t="s">
        <v>41</v>
      </c>
      <c r="F58" s="79" t="s">
        <v>8</v>
      </c>
      <c r="G58" s="80">
        <f>IF($C$12="Yes",0,'Rider Rates'!$B$82)</f>
        <v>3.8972999999999998E-3</v>
      </c>
      <c r="H58" s="80"/>
      <c r="I58" s="93"/>
      <c r="J58" s="185">
        <f>SUM(G58:H58)</f>
        <v>3.8972999999999998E-3</v>
      </c>
      <c r="K58" s="81" t="s">
        <v>42</v>
      </c>
      <c r="L58" s="82">
        <f>ROUND(D58*G58,2)</f>
        <v>0</v>
      </c>
      <c r="M58" s="82"/>
      <c r="N58" s="82"/>
      <c r="O58" s="82">
        <f t="shared" si="1"/>
        <v>0</v>
      </c>
      <c r="P58" s="262">
        <f>'Rider Rates'!$E$82</f>
        <v>45444</v>
      </c>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ht="13" x14ac:dyDescent="0.3">
      <c r="A59" s="273" t="s">
        <v>70</v>
      </c>
      <c r="B59" s="112"/>
      <c r="C59" s="112"/>
      <c r="D59" s="137"/>
      <c r="E59" s="138"/>
      <c r="F59" s="139"/>
      <c r="G59" s="139"/>
      <c r="H59" s="139"/>
      <c r="I59" s="139"/>
      <c r="J59" s="139"/>
      <c r="K59" s="140"/>
      <c r="L59" s="128">
        <f>SUM(L29:L58)</f>
        <v>0</v>
      </c>
      <c r="M59" s="128">
        <f>SUM(M29:M58)</f>
        <v>0</v>
      </c>
      <c r="N59" s="128">
        <f>SUM(N29:N58)</f>
        <v>26.159999999999997</v>
      </c>
      <c r="O59" s="128">
        <f>SUM(O29:O58)</f>
        <v>26.159999999999997</v>
      </c>
      <c r="P59" s="274"/>
      <c r="Q59" s="79"/>
      <c r="R59" s="83"/>
      <c r="S59" s="81"/>
      <c r="T59" s="84"/>
      <c r="U59" s="61"/>
      <c r="V59" s="85"/>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5">
      <c r="A60" s="269"/>
      <c r="B60" s="61"/>
      <c r="C60" s="61"/>
      <c r="D60" s="77"/>
      <c r="E60" s="78"/>
      <c r="F60" s="79"/>
      <c r="G60" s="79"/>
      <c r="H60" s="79"/>
      <c r="I60" s="79"/>
      <c r="J60" s="83"/>
      <c r="K60" s="81"/>
      <c r="L60" s="79"/>
      <c r="M60" s="79"/>
      <c r="N60" s="79"/>
      <c r="O60" s="79"/>
      <c r="P60" s="275"/>
      <c r="Q60" s="79"/>
      <c r="R60" s="83"/>
      <c r="S60" s="81"/>
      <c r="T60" s="84"/>
      <c r="U60" s="61"/>
      <c r="V60" s="85"/>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ht="13" x14ac:dyDescent="0.3">
      <c r="A61" s="296" t="s">
        <v>89</v>
      </c>
      <c r="B61" s="129"/>
      <c r="C61" s="129"/>
      <c r="D61" s="129"/>
      <c r="E61" s="129"/>
      <c r="F61" s="129"/>
      <c r="G61" s="129"/>
      <c r="H61" s="129"/>
      <c r="I61" s="129"/>
      <c r="J61" s="129"/>
      <c r="K61" s="129"/>
      <c r="L61" s="142">
        <f>L24+L59</f>
        <v>0</v>
      </c>
      <c r="M61" s="142">
        <f>M24+M59</f>
        <v>0</v>
      </c>
      <c r="N61" s="142">
        <f>N24+N59</f>
        <v>47.16</v>
      </c>
      <c r="O61" s="143">
        <f>O24+O59</f>
        <v>47.16</v>
      </c>
      <c r="P61" s="276"/>
      <c r="Q61" s="79"/>
      <c r="R61" s="144"/>
      <c r="S61" s="81"/>
      <c r="T61" s="84"/>
      <c r="U61" s="61"/>
      <c r="V61" s="8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ht="13" x14ac:dyDescent="0.3">
      <c r="A62" s="269"/>
      <c r="B62" s="61"/>
      <c r="C62" s="61"/>
      <c r="D62" s="61"/>
      <c r="E62" s="61"/>
      <c r="F62" s="61"/>
      <c r="G62" s="61"/>
      <c r="H62" s="61"/>
      <c r="I62" s="61"/>
      <c r="J62" s="61"/>
      <c r="K62" s="61"/>
      <c r="L62" s="61"/>
      <c r="M62" s="61"/>
      <c r="N62" s="61"/>
      <c r="O62" s="61"/>
      <c r="P62" s="277"/>
      <c r="Q62" s="125"/>
      <c r="R62" s="125"/>
      <c r="S62" s="125"/>
      <c r="T62" s="145"/>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ht="13" x14ac:dyDescent="0.3">
      <c r="A63" s="269"/>
      <c r="B63" s="61"/>
      <c r="C63" s="61"/>
      <c r="D63" s="61"/>
      <c r="E63" s="61"/>
      <c r="F63" s="61"/>
      <c r="G63" s="61"/>
      <c r="H63" s="61"/>
      <c r="I63" s="61"/>
      <c r="J63" s="61"/>
      <c r="K63" s="61"/>
      <c r="L63" s="61"/>
      <c r="M63" s="61"/>
      <c r="N63" s="61"/>
      <c r="O63" s="61"/>
      <c r="P63" s="277"/>
      <c r="Q63" s="125"/>
      <c r="R63" s="125"/>
      <c r="S63" s="125"/>
      <c r="T63" s="145"/>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ht="13" x14ac:dyDescent="0.3">
      <c r="A64" s="278" t="s">
        <v>88</v>
      </c>
      <c r="B64" s="61"/>
      <c r="C64" s="61"/>
      <c r="D64" s="61"/>
      <c r="E64" s="61"/>
      <c r="F64" s="61"/>
      <c r="G64" s="61"/>
      <c r="H64" s="61"/>
      <c r="I64" s="61"/>
      <c r="J64" s="61"/>
      <c r="K64" s="61"/>
      <c r="L64" s="61"/>
      <c r="M64" s="61"/>
      <c r="N64" s="61"/>
      <c r="O64" s="84">
        <f>O22+O59</f>
        <v>47.16</v>
      </c>
      <c r="P64" s="277"/>
      <c r="Q64" s="125"/>
      <c r="R64" s="125"/>
      <c r="S64" s="125"/>
      <c r="T64" s="145"/>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ht="13" x14ac:dyDescent="0.3">
      <c r="A65" s="278" t="s">
        <v>15</v>
      </c>
      <c r="B65" s="125"/>
      <c r="C65" s="125"/>
      <c r="D65" s="125"/>
      <c r="E65" s="125"/>
      <c r="F65" s="125"/>
      <c r="G65" s="125"/>
      <c r="H65" s="125"/>
      <c r="I65" s="61"/>
      <c r="J65" s="61"/>
      <c r="K65" s="61"/>
      <c r="L65" s="61"/>
      <c r="M65" s="61"/>
      <c r="N65" s="61"/>
      <c r="O65" s="61"/>
      <c r="P65" s="277"/>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ht="13" x14ac:dyDescent="0.3">
      <c r="A66" s="267" t="s">
        <v>110</v>
      </c>
      <c r="B66" s="61"/>
      <c r="C66" s="61"/>
      <c r="D66" s="61"/>
      <c r="E66" s="61"/>
      <c r="F66" s="61"/>
      <c r="G66" s="61"/>
      <c r="H66" s="61"/>
      <c r="I66" s="61"/>
      <c r="J66" s="61"/>
      <c r="K66" s="61"/>
      <c r="L66" s="61"/>
      <c r="M66" s="61"/>
      <c r="N66" s="61"/>
      <c r="O66" s="146">
        <f>IF($D$18&lt;0,O61,IF(O61&gt;O64,O61,O64))</f>
        <v>47.16</v>
      </c>
      <c r="P66" s="270"/>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row>
    <row r="67" spans="1:236" ht="15" customHeight="1" x14ac:dyDescent="0.3">
      <c r="A67" s="267"/>
      <c r="B67" s="61"/>
      <c r="C67" s="61"/>
      <c r="D67" s="61"/>
      <c r="E67" s="61"/>
      <c r="F67" s="61"/>
      <c r="G67" s="61"/>
      <c r="H67" s="61"/>
      <c r="I67" s="61"/>
      <c r="J67" s="61"/>
      <c r="K67" s="61"/>
      <c r="L67" s="61"/>
      <c r="M67" s="61"/>
      <c r="N67" s="61"/>
      <c r="O67" s="146"/>
      <c r="P67" s="270"/>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c r="HN67" s="61"/>
      <c r="HO67" s="61"/>
      <c r="HP67" s="61"/>
      <c r="HQ67" s="61"/>
      <c r="HR67" s="61"/>
      <c r="HS67" s="61"/>
      <c r="HT67" s="61"/>
      <c r="HU67" s="61"/>
      <c r="HV67" s="61"/>
      <c r="HW67" s="61"/>
      <c r="HX67" s="61"/>
      <c r="HY67" s="61"/>
      <c r="HZ67" s="61"/>
      <c r="IA67" s="61"/>
      <c r="IB67" s="61"/>
    </row>
    <row r="68" spans="1:236" ht="13" x14ac:dyDescent="0.3">
      <c r="A68" s="267"/>
      <c r="B68" s="125"/>
      <c r="C68" s="125"/>
      <c r="D68" s="125"/>
      <c r="E68" s="125"/>
      <c r="F68" s="125"/>
      <c r="G68" s="125"/>
      <c r="H68" s="125"/>
      <c r="I68" s="125" t="s">
        <v>114</v>
      </c>
      <c r="J68" s="125"/>
      <c r="K68" s="125"/>
      <c r="L68" s="147"/>
      <c r="M68" s="147"/>
      <c r="N68" s="147"/>
      <c r="O68" s="147">
        <f>ROUND(IF($C$16&lt;1,0,O61/($C$16*100)*10000),2)</f>
        <v>0</v>
      </c>
      <c r="P68" s="280" t="s">
        <v>83</v>
      </c>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HE68" s="61"/>
      <c r="HF68" s="61"/>
      <c r="HG68" s="61"/>
      <c r="HH68" s="61"/>
      <c r="HI68" s="61"/>
      <c r="HJ68" s="61"/>
      <c r="HK68" s="61"/>
      <c r="HL68" s="61"/>
      <c r="HM68" s="61"/>
      <c r="HN68" s="61"/>
    </row>
    <row r="69" spans="1:236" ht="13" x14ac:dyDescent="0.3">
      <c r="A69" s="304"/>
      <c r="B69" s="109"/>
      <c r="C69" s="109"/>
      <c r="D69" s="109"/>
      <c r="E69" s="109"/>
      <c r="F69" s="109"/>
      <c r="G69" s="109"/>
      <c r="H69" s="282"/>
      <c r="I69" s="283"/>
      <c r="J69" s="109"/>
      <c r="K69" s="109"/>
      <c r="L69" s="109"/>
      <c r="M69" s="109"/>
      <c r="N69" s="109"/>
      <c r="O69" s="359"/>
      <c r="P69" s="285"/>
      <c r="Q69" s="61"/>
      <c r="R69" s="61"/>
      <c r="S69" s="61"/>
      <c r="T69" s="61"/>
      <c r="U69" s="61"/>
      <c r="V69" s="61"/>
      <c r="W69" s="61"/>
      <c r="X69" s="61"/>
      <c r="Y69" s="61"/>
      <c r="Z69" s="61"/>
      <c r="AA69" s="61"/>
      <c r="AB69" s="61"/>
      <c r="AC69" s="61"/>
      <c r="AD69" s="61"/>
      <c r="AE69" s="362"/>
      <c r="AF69" s="362"/>
      <c r="AG69" s="61"/>
      <c r="AH69" s="61"/>
      <c r="AI69" s="61"/>
      <c r="AJ69" s="61"/>
      <c r="AK69" s="61"/>
    </row>
  </sheetData>
  <sheetProtection algorithmName="SHA-512" hashValue="/Z/ki40iJ+efvTrBggjy5u+GmI31uSucFk6bXpaN/aZ4ovukr+6JJHXYXtEta4BEmLs2BffWC6lf/sM3bxwspQ==" saltValue="d85jikyjF7m73Rx8t9dpVw==" spinCount="100000" sheet="1" objects="1" scenarios="1"/>
  <mergeCells count="8">
    <mergeCell ref="G20:J20"/>
    <mergeCell ref="L20:O20"/>
    <mergeCell ref="A5:P5"/>
    <mergeCell ref="A1:P1"/>
    <mergeCell ref="A2:P2"/>
    <mergeCell ref="A4:P4"/>
    <mergeCell ref="A7:P7"/>
    <mergeCell ref="A13:I13"/>
  </mergeCells>
  <printOptions horizontalCentered="1"/>
  <pageMargins left="0" right="0" top="0.75" bottom="0.5" header="0.5" footer="0.5"/>
  <pageSetup scale="60" fitToHeight="2" orientation="landscape"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7393" r:id="rId4" name="Button 1">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187394" r:id="rId5" name="Button 2">
              <controlPr defaultSize="0" print="0" autoFill="0" autoPict="0" macro="[0]!Info">
                <anchor moveWithCells="1">
                  <from>
                    <xdr:col>15</xdr:col>
                    <xdr:colOff>190500</xdr:colOff>
                    <xdr:row>73</xdr:row>
                    <xdr:rowOff>50800</xdr:rowOff>
                  </from>
                  <to>
                    <xdr:col>15</xdr:col>
                    <xdr:colOff>546100</xdr:colOff>
                    <xdr:row>74</xdr:row>
                    <xdr:rowOff>107950</xdr:rowOff>
                  </to>
                </anchor>
              </controlPr>
            </control>
          </mc:Choice>
        </mc:AlternateContent>
        <mc:AlternateContent xmlns:mc="http://schemas.openxmlformats.org/markup-compatibility/2006">
          <mc:Choice Requires="x14">
            <control shapeId="187395" r:id="rId6" name="Button 3">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7396" r:id="rId7" name="Button 4">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7397" r:id="rId8" name="Button 5">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7398" r:id="rId9" name="Button 6">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7399" r:id="rId10" name="Button 7">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187400" r:id="rId11" name="Button 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401" r:id="rId12" name="Button 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402" r:id="rId13" name="Button 1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403" r:id="rId14" name="Button 1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404" r:id="rId15" name="Button 12">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405" r:id="rId16" name="Button 13">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406" r:id="rId17" name="Button 14">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407" r:id="rId18" name="Button 15">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408" r:id="rId19" name="Button 16">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7409" r:id="rId20" name="Button 17">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7410" r:id="rId21" name="Button 18">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7411" r:id="rId22" name="Button 19">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7412" r:id="rId23" name="Button 20">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7413" r:id="rId24" name="Button 21">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7414" r:id="rId25" name="Button 22">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7415" r:id="rId26" name="Button 23">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7416" r:id="rId27" name="Button 24">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417" r:id="rId28" name="Button 25">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418" r:id="rId29" name="Button 26">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419" r:id="rId30" name="Button 27">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420" r:id="rId31" name="Button 28">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421" r:id="rId32" name="Button 29">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422" r:id="rId33" name="Button 30">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423" r:id="rId34" name="Button 31">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424" r:id="rId35" name="Button 32">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7425" r:id="rId36" name="Button 33">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7426" r:id="rId37" name="Button 34">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7427" r:id="rId38" name="Button 35">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7428" r:id="rId39" name="Button 36">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429" r:id="rId40" name="Button 37">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430" r:id="rId41" name="Button 38">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431" r:id="rId42" name="Button 39">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432" r:id="rId43" name="Button 40">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433" r:id="rId44" name="Button 41">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434" r:id="rId45" name="Button 42">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435" r:id="rId46" name="Button 43">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436" r:id="rId47" name="Button 44">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437" r:id="rId48" name="Button 45">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438" r:id="rId49" name="Button 46">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439" r:id="rId50" name="Button 47">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440" r:id="rId51" name="Button 48">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7441" r:id="rId52" name="Button 49">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7442" r:id="rId53" name="Button 50">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7443" r:id="rId54" name="Button 51">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7444" r:id="rId55" name="Button 52">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445" r:id="rId56" name="Button 53">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446" r:id="rId57" name="Button 54">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447" r:id="rId58" name="Button 55">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448" r:id="rId59" name="Button 56">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449" r:id="rId60" name="Button 57">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450" r:id="rId61" name="Button 58">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451" r:id="rId62" name="Button 59">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452" r:id="rId63" name="Button 60">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7453" r:id="rId64" name="Button 61">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7454" r:id="rId65" name="Button 62">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7455" r:id="rId66" name="Button 63">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7456" r:id="rId67" name="Button 64">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187457" r:id="rId68" name="Button 6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458" r:id="rId69" name="Button 6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459" r:id="rId70" name="Button 6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460" r:id="rId71" name="Button 6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461" r:id="rId72" name="Button 6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462" r:id="rId73" name="Button 7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463" r:id="rId74" name="Button 71">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464" r:id="rId75" name="Button 72">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465" r:id="rId76" name="Button 73">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7466" r:id="rId77" name="Button 74">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7467" r:id="rId78" name="Button 75">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7468" r:id="rId79" name="Button 76">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7469" r:id="rId80" name="Button 77">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7470" r:id="rId81" name="Button 78">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7471" r:id="rId82" name="Button 79">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7472" r:id="rId83" name="Button 80">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7473" r:id="rId84" name="Button 8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474" r:id="rId85" name="Button 8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475" r:id="rId86" name="Button 83">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476" r:id="rId87" name="Button 84">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477" r:id="rId88" name="Button 8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478" r:id="rId89" name="Button 8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479" r:id="rId90" name="Button 87">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480" r:id="rId91" name="Button 88">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481" r:id="rId92" name="Button 89">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7482" r:id="rId93" name="Button 90">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7483" r:id="rId94" name="Button 91">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7484" r:id="rId95" name="Button 92">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7485" r:id="rId96" name="Button 9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486" r:id="rId97" name="Button 9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487" r:id="rId98" name="Button 95">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488" r:id="rId99" name="Button 96">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489" r:id="rId100" name="Button 9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490" r:id="rId101" name="Button 9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491" r:id="rId102" name="Button 99">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492" r:id="rId103" name="Button 100">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493" r:id="rId104" name="Button 10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494" r:id="rId105" name="Button 10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495" r:id="rId106" name="Button 103">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496" r:id="rId107" name="Button 104">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497" r:id="rId108" name="Button 105">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7498" r:id="rId109" name="Button 106">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7499" r:id="rId110" name="Button 107">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7500" r:id="rId111" name="Button 108">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7501" r:id="rId112" name="Button 10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502" r:id="rId113" name="Button 11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503" r:id="rId114" name="Button 111">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504" r:id="rId115" name="Button 112">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505" r:id="rId116" name="Button 11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506" r:id="rId117" name="Button 11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507" r:id="rId118" name="Button 115">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508" r:id="rId119" name="Button 116">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509" r:id="rId120" name="Button 117">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7510" r:id="rId121" name="Button 118">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7511" r:id="rId122" name="Button 119">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7512" r:id="rId123" name="Button 120">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7513" r:id="rId124" name="Button 12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514" r:id="rId125" name="Button 12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515" r:id="rId126" name="Button 12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516" r:id="rId127" name="Button 12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517" r:id="rId128" name="Button 125">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187518" r:id="rId129" name="Button 126">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7519" r:id="rId130" name="Button 127">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7520" r:id="rId131" name="Button 128">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7521" r:id="rId132" name="Button 129">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7522" r:id="rId133" name="Button 130">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187523" r:id="rId134" name="Button 13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524" r:id="rId135" name="Button 13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525" r:id="rId136" name="Button 13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526" r:id="rId137" name="Button 13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527" r:id="rId138" name="Button 135">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528" r:id="rId139" name="Button 136">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529" r:id="rId140" name="Button 13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530" r:id="rId141" name="Button 138">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531" r:id="rId142" name="Button 139">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7532" r:id="rId143" name="Button 140">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7533" r:id="rId144" name="Button 141">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7534" r:id="rId145" name="Button 142">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7535" r:id="rId146" name="Button 143">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7536" r:id="rId147" name="Button 144">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7537" r:id="rId148" name="Button 145">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7538" r:id="rId149" name="Button 146">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7539" r:id="rId150" name="Button 147">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540" r:id="rId151" name="Button 148">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541" r:id="rId152" name="Button 14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542" r:id="rId153" name="Button 150">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543" r:id="rId154" name="Button 151">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544" r:id="rId155" name="Button 152">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545" r:id="rId156" name="Button 15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546" r:id="rId157" name="Button 154">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547" r:id="rId158" name="Button 155">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7548" r:id="rId159" name="Button 156">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7549" r:id="rId160" name="Button 157">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7550" r:id="rId161" name="Button 158">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7551" r:id="rId162" name="Button 159">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552" r:id="rId163" name="Button 160">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553" r:id="rId164" name="Button 16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554" r:id="rId165" name="Button 162">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555" r:id="rId166" name="Button 163">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556" r:id="rId167" name="Button 164">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557" r:id="rId168" name="Button 16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558" r:id="rId169" name="Button 166">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559" r:id="rId170" name="Button 167">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560" r:id="rId171" name="Button 168">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561" r:id="rId172" name="Button 16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562" r:id="rId173" name="Button 170">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563" r:id="rId174" name="Button 171">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7564" r:id="rId175" name="Button 172">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7565" r:id="rId176" name="Button 173">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7566" r:id="rId177" name="Button 174">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7567" r:id="rId178" name="Button 175">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568" r:id="rId179" name="Button 176">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569" r:id="rId180" name="Button 17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570" r:id="rId181" name="Button 178">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571" r:id="rId182" name="Button 179">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572" r:id="rId183" name="Button 180">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573" r:id="rId184" name="Button 18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574" r:id="rId185" name="Button 182">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575" r:id="rId186" name="Button 183">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7576" r:id="rId187" name="Button 184">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7577" r:id="rId188" name="Button 185">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7578" r:id="rId189" name="Button 186">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7579" r:id="rId190" name="Button 187">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187580" r:id="rId191" name="Button 18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581" r:id="rId192" name="Button 18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582" r:id="rId193" name="Button 19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583" r:id="rId194" name="Button 19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584" r:id="rId195" name="Button 192">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585" r:id="rId196" name="Button 193">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586" r:id="rId197" name="Button 194">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587" r:id="rId198" name="Button 195">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588" r:id="rId199" name="Button 196">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7589" r:id="rId200" name="Button 197">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7590" r:id="rId201" name="Button 198">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7591" r:id="rId202" name="Button 199">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7592" r:id="rId203" name="Button 200">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7593" r:id="rId204" name="Button 201">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7594" r:id="rId205" name="Button 202">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7595" r:id="rId206" name="Button 203">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7596" r:id="rId207" name="Button 204">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597" r:id="rId208" name="Button 205">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598" r:id="rId209" name="Button 206">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599" r:id="rId210" name="Button 207">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600" r:id="rId211" name="Button 208">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601" r:id="rId212" name="Button 209">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602" r:id="rId213" name="Button 210">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603" r:id="rId214" name="Button 211">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604" r:id="rId215" name="Button 212">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7605" r:id="rId216" name="Button 213">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7606" r:id="rId217" name="Button 214">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7607" r:id="rId218" name="Button 215">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7608" r:id="rId219" name="Button 216">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609" r:id="rId220" name="Button 217">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610" r:id="rId221" name="Button 218">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611" r:id="rId222" name="Button 219">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612" r:id="rId223" name="Button 220">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613" r:id="rId224" name="Button 221">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614" r:id="rId225" name="Button 222">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615" r:id="rId226" name="Button 223">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616" r:id="rId227" name="Button 224">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617" r:id="rId228" name="Button 225">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618" r:id="rId229" name="Button 226">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619" r:id="rId230" name="Button 227">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620" r:id="rId231" name="Button 228">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7621" r:id="rId232" name="Button 229">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7622" r:id="rId233" name="Button 230">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7623" r:id="rId234" name="Button 231">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7624" r:id="rId235" name="Button 232">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625" r:id="rId236" name="Button 233">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626" r:id="rId237" name="Button 234">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627" r:id="rId238" name="Button 235">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628" r:id="rId239" name="Button 236">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629" r:id="rId240" name="Button 237">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630" r:id="rId241" name="Button 238">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631" r:id="rId242" name="Button 239">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632" r:id="rId243" name="Button 240">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7633" r:id="rId244" name="Button 241">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7634" r:id="rId245" name="Button 242">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7635" r:id="rId246" name="Button 243">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7636" r:id="rId247" name="Button 244">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187637" r:id="rId248" name="Button 24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638" r:id="rId249" name="Button 24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639" r:id="rId250" name="Button 24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640" r:id="rId251" name="Button 24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641" r:id="rId252" name="Button 24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642" r:id="rId253" name="Button 25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643" r:id="rId254" name="Button 251">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644" r:id="rId255" name="Button 252">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7645" r:id="rId256" name="Button 253">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187646" r:id="rId257" name="Button 254">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187647" r:id="rId258" name="Button 255">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187648" r:id="rId259" name="Button 256">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187649" r:id="rId260" name="Button 257">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187650" r:id="rId261" name="Button 258">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187651" r:id="rId262" name="Button 259">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187652" r:id="rId263" name="Button 260">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187653" r:id="rId264" name="Button 26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654" r:id="rId265" name="Button 26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655" r:id="rId266" name="Button 263">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656" r:id="rId267" name="Button 264">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7657" r:id="rId268" name="Button 26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658" r:id="rId269" name="Button 26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659" r:id="rId270" name="Button 267">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660" r:id="rId271" name="Button 268">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7661" r:id="rId272" name="Button 269">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187662" r:id="rId273" name="Button 270">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187663" r:id="rId274" name="Button 271">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187664" r:id="rId275" name="Button 272">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187665" r:id="rId276" name="Button 27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666" r:id="rId277" name="Button 27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667" r:id="rId278" name="Button 275">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668" r:id="rId279" name="Button 276">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7669" r:id="rId280" name="Button 27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670" r:id="rId281" name="Button 27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671" r:id="rId282" name="Button 279">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672" r:id="rId283" name="Button 280">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7673" r:id="rId284" name="Button 28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674" r:id="rId285" name="Button 28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675" r:id="rId286" name="Button 283">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676" r:id="rId287" name="Button 284">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7677" r:id="rId288" name="Button 285">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187678" r:id="rId289" name="Button 286">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187679" r:id="rId290" name="Button 287">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187680" r:id="rId291" name="Button 288">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187681" r:id="rId292" name="Button 28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682" r:id="rId293" name="Button 29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683" r:id="rId294" name="Button 291">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684" r:id="rId295" name="Button 292">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7685" r:id="rId296" name="Button 29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686" r:id="rId297" name="Button 29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687" r:id="rId298" name="Button 295">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688" r:id="rId299" name="Button 296">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7689" r:id="rId300" name="Button 297">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187690" r:id="rId301" name="Button 298">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187691" r:id="rId302" name="Button 299">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187692" r:id="rId303" name="Button 300">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187693" r:id="rId304" name="Button 301">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187694" r:id="rId305" name="Button 302">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7695" r:id="rId306" name="Button 303">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7696" r:id="rId307" name="Button 304">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7697" r:id="rId308" name="Button 305">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7698" r:id="rId309" name="Button 30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699" r:id="rId310" name="Button 30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7700" r:id="rId311" name="Button 30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B774F-7CA4-45DC-988D-1014899C0014}">
  <dimension ref="A1:IB69"/>
  <sheetViews>
    <sheetView showGridLines="0" zoomScale="80" zoomScaleNormal="80" workbookViewId="0">
      <selection sqref="A1:P1"/>
    </sheetView>
  </sheetViews>
  <sheetFormatPr defaultRowHeight="12.5" x14ac:dyDescent="0.25"/>
  <cols>
    <col min="1" max="1" width="31" customWidth="1"/>
    <col min="2" max="2" width="2.1796875" customWidth="1"/>
    <col min="3" max="3" width="24.81640625" customWidth="1"/>
    <col min="4" max="4" width="15.26953125" customWidth="1"/>
    <col min="5" max="5" width="10.1796875" customWidth="1"/>
    <col min="6" max="6" width="5.54296875" customWidth="1"/>
    <col min="7" max="8" width="13.26953125" customWidth="1"/>
    <col min="9" max="9" width="14.54296875" customWidth="1"/>
    <col min="10" max="10" width="13.26953125" customWidth="1"/>
    <col min="11" max="11" width="7" customWidth="1"/>
    <col min="12" max="12" width="15.1796875" customWidth="1"/>
    <col min="13" max="13" width="17.26953125" bestFit="1" customWidth="1"/>
    <col min="14" max="14" width="16.7265625" customWidth="1"/>
    <col min="15" max="15" width="19.1796875" bestFit="1" customWidth="1"/>
    <col min="16" max="16" width="12.81640625" bestFit="1" customWidth="1"/>
    <col min="18" max="18" width="9.1796875" hidden="1" customWidth="1"/>
    <col min="19" max="26" width="10.26953125" hidden="1" customWidth="1"/>
    <col min="27" max="27" width="10.54296875" hidden="1" customWidth="1"/>
    <col min="28" max="30" width="10.26953125" hidden="1" customWidth="1"/>
  </cols>
  <sheetData>
    <row r="1" spans="1:30" s="213" customFormat="1" ht="20" x14ac:dyDescent="0.4">
      <c r="A1" s="499" t="s">
        <v>346</v>
      </c>
      <c r="B1" s="500"/>
      <c r="C1" s="500"/>
      <c r="D1" s="500"/>
      <c r="E1" s="500"/>
      <c r="F1" s="500"/>
      <c r="G1" s="500"/>
      <c r="H1" s="500"/>
      <c r="I1" s="500"/>
      <c r="J1" s="500"/>
      <c r="K1" s="500"/>
      <c r="L1" s="500"/>
      <c r="M1" s="500"/>
      <c r="N1" s="500"/>
      <c r="O1" s="500"/>
      <c r="P1" s="501"/>
    </row>
    <row r="2" spans="1:30" ht="18" x14ac:dyDescent="0.4">
      <c r="A2" s="524" t="s">
        <v>274</v>
      </c>
      <c r="B2" s="525"/>
      <c r="C2" s="525"/>
      <c r="D2" s="525"/>
      <c r="E2" s="525"/>
      <c r="F2" s="525"/>
      <c r="G2" s="525"/>
      <c r="H2" s="525"/>
      <c r="I2" s="525"/>
      <c r="J2" s="525"/>
      <c r="K2" s="525"/>
      <c r="L2" s="525"/>
      <c r="M2" s="525"/>
      <c r="N2" s="525"/>
      <c r="O2" s="525"/>
      <c r="P2" s="526"/>
    </row>
    <row r="3" spans="1:30" ht="11.25" customHeight="1" x14ac:dyDescent="0.4">
      <c r="A3" s="431"/>
      <c r="B3" s="430"/>
      <c r="C3" s="430"/>
      <c r="D3" s="430"/>
      <c r="E3" s="430"/>
      <c r="F3" s="430"/>
      <c r="G3" s="430"/>
      <c r="H3" s="430"/>
      <c r="I3" s="430"/>
      <c r="J3" s="430"/>
      <c r="K3" s="430"/>
      <c r="L3" s="430"/>
      <c r="M3" s="430"/>
      <c r="N3" s="430"/>
      <c r="O3" s="430"/>
      <c r="P3" s="432"/>
    </row>
    <row r="4" spans="1:30" ht="15.5" x14ac:dyDescent="0.35">
      <c r="A4" s="502" t="str">
        <f>'Customer Info'!B11</f>
        <v>Breakdown of Charges Based on Entered Information</v>
      </c>
      <c r="B4" s="503"/>
      <c r="C4" s="503"/>
      <c r="D4" s="503"/>
      <c r="E4" s="503"/>
      <c r="F4" s="503"/>
      <c r="G4" s="503"/>
      <c r="H4" s="503"/>
      <c r="I4" s="503"/>
      <c r="J4" s="503"/>
      <c r="K4" s="503"/>
      <c r="L4" s="503"/>
      <c r="M4" s="503"/>
      <c r="N4" s="503"/>
      <c r="O4" s="503"/>
      <c r="P4" s="504"/>
    </row>
    <row r="5" spans="1:30" ht="15.65" customHeight="1" x14ac:dyDescent="0.25">
      <c r="A5" s="529" t="s">
        <v>267</v>
      </c>
      <c r="B5" s="529"/>
      <c r="C5" s="529"/>
      <c r="D5" s="529"/>
      <c r="E5" s="529"/>
      <c r="F5" s="529"/>
      <c r="G5" s="529"/>
      <c r="H5" s="529"/>
      <c r="I5" s="529"/>
      <c r="J5" s="529"/>
      <c r="K5" s="529"/>
      <c r="L5" s="529"/>
      <c r="M5" s="529"/>
      <c r="N5" s="529"/>
      <c r="O5" s="529"/>
      <c r="P5" s="530"/>
    </row>
    <row r="6" spans="1:30" x14ac:dyDescent="0.25">
      <c r="A6" s="253">
        <f ca="1">TODAY()</f>
        <v>46226</v>
      </c>
      <c r="B6" s="76"/>
      <c r="C6" s="208"/>
      <c r="D6" s="208"/>
      <c r="E6" s="208"/>
      <c r="F6" s="208"/>
      <c r="G6" s="208"/>
      <c r="H6" s="208"/>
      <c r="I6" s="208"/>
      <c r="P6" s="249"/>
    </row>
    <row r="7" spans="1:30" ht="25" x14ac:dyDescent="0.5">
      <c r="A7" s="517"/>
      <c r="B7" s="518"/>
      <c r="C7" s="518"/>
      <c r="D7" s="518"/>
      <c r="E7" s="518"/>
      <c r="F7" s="518"/>
      <c r="G7" s="518"/>
      <c r="H7" s="518"/>
      <c r="I7" s="518"/>
      <c r="J7" s="518"/>
      <c r="K7" s="518"/>
      <c r="L7" s="518"/>
      <c r="M7" s="518"/>
      <c r="N7" s="518"/>
      <c r="O7" s="518"/>
      <c r="P7" s="519"/>
    </row>
    <row r="8" spans="1:30" x14ac:dyDescent="0.25">
      <c r="A8" s="254"/>
      <c r="P8" s="249"/>
    </row>
    <row r="9" spans="1:30" ht="15.5" x14ac:dyDescent="0.35">
      <c r="A9" s="255" t="s">
        <v>2</v>
      </c>
      <c r="B9" s="22"/>
      <c r="C9" s="23">
        <f>'Customer Info'!B6</f>
        <v>0</v>
      </c>
      <c r="I9" s="24"/>
      <c r="P9" s="249"/>
    </row>
    <row r="10" spans="1:30" ht="15.5" x14ac:dyDescent="0.35">
      <c r="A10" s="256" t="s">
        <v>26</v>
      </c>
      <c r="B10" s="22"/>
      <c r="C10" s="23">
        <f>'Customer Info'!B7</f>
        <v>0</v>
      </c>
      <c r="P10" s="249"/>
    </row>
    <row r="11" spans="1:30" ht="13" x14ac:dyDescent="0.3">
      <c r="A11" s="255" t="s">
        <v>3</v>
      </c>
      <c r="B11" s="156">
        <f>'Customer Info'!B8</f>
        <v>8</v>
      </c>
      <c r="C11" s="358" t="str">
        <f>LOOKUP(B11,R11:AD11,R13:AD13)</f>
        <v>August</v>
      </c>
      <c r="D11" s="101">
        <f>'Customer Info'!C8</f>
        <v>2026</v>
      </c>
      <c r="P11" s="249"/>
      <c r="S11">
        <v>1</v>
      </c>
      <c r="T11">
        <v>2</v>
      </c>
      <c r="U11">
        <v>3</v>
      </c>
      <c r="V11">
        <v>4</v>
      </c>
      <c r="W11">
        <v>5</v>
      </c>
      <c r="X11">
        <v>6</v>
      </c>
      <c r="Y11">
        <v>7</v>
      </c>
      <c r="Z11">
        <v>8</v>
      </c>
      <c r="AA11">
        <v>9</v>
      </c>
      <c r="AB11">
        <v>10</v>
      </c>
      <c r="AC11">
        <v>11</v>
      </c>
      <c r="AD11">
        <v>12</v>
      </c>
    </row>
    <row r="12" spans="1:30" ht="13" x14ac:dyDescent="0.3">
      <c r="A12" s="255" t="s">
        <v>250</v>
      </c>
      <c r="B12" s="156"/>
      <c r="C12" s="358" t="str">
        <f>'Customer Info'!$B$9</f>
        <v>No</v>
      </c>
      <c r="D12" s="101"/>
      <c r="P12" s="249"/>
    </row>
    <row r="13" spans="1:30" ht="13" x14ac:dyDescent="0.3">
      <c r="A13" s="527"/>
      <c r="B13" s="528"/>
      <c r="C13" s="528"/>
      <c r="D13" s="528"/>
      <c r="E13" s="528"/>
      <c r="F13" s="528"/>
      <c r="G13" s="528"/>
      <c r="H13" s="528"/>
      <c r="I13" s="528"/>
      <c r="J13" s="71"/>
      <c r="K13" s="71"/>
      <c r="L13" s="97"/>
      <c r="M13" s="97"/>
      <c r="N13" s="97"/>
      <c r="O13" s="97"/>
      <c r="P13" s="29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0" ht="13" x14ac:dyDescent="0.3">
      <c r="A14" s="260" t="s">
        <v>27</v>
      </c>
      <c r="B14" s="20"/>
      <c r="C14" s="20"/>
      <c r="D14" s="20"/>
      <c r="E14" s="20"/>
      <c r="F14" s="20"/>
      <c r="G14" s="20"/>
      <c r="H14" s="20"/>
      <c r="I14" s="20"/>
      <c r="P14" s="249"/>
      <c r="R14" s="3" t="s">
        <v>154</v>
      </c>
      <c r="S14">
        <f>'Rider Rates'!$C$71</f>
        <v>7.5079999999999994E-2</v>
      </c>
      <c r="T14">
        <f>'Rider Rates'!$C$71</f>
        <v>7.5079999999999994E-2</v>
      </c>
      <c r="U14">
        <f>'Rider Rates'!$C$71</f>
        <v>7.5079999999999994E-2</v>
      </c>
      <c r="V14">
        <f>'Rider Rates'!$C$71</f>
        <v>7.5079999999999994E-2</v>
      </c>
      <c r="W14">
        <f>'Rider Rates'!$C$71</f>
        <v>7.5079999999999994E-2</v>
      </c>
      <c r="X14">
        <f>'Rider Rates'!$C$70</f>
        <v>7.5079999999999994E-2</v>
      </c>
      <c r="Y14">
        <f>'Rider Rates'!$C$70</f>
        <v>7.5079999999999994E-2</v>
      </c>
      <c r="Z14">
        <f>'Rider Rates'!$C$70</f>
        <v>7.5079999999999994E-2</v>
      </c>
      <c r="AA14">
        <f>'Rider Rates'!$C$70</f>
        <v>7.5079999999999994E-2</v>
      </c>
      <c r="AB14">
        <f>'Rider Rates'!$C$71</f>
        <v>7.5079999999999994E-2</v>
      </c>
      <c r="AC14">
        <f>'Rider Rates'!$C$71</f>
        <v>7.5079999999999994E-2</v>
      </c>
      <c r="AD14">
        <f>'Rider Rates'!$C$71</f>
        <v>7.5079999999999994E-2</v>
      </c>
    </row>
    <row r="15" spans="1:30" x14ac:dyDescent="0.25">
      <c r="A15" s="254"/>
      <c r="P15" s="249"/>
      <c r="R15" s="61"/>
      <c r="S15" s="149"/>
      <c r="T15" s="149"/>
      <c r="U15" s="149"/>
      <c r="V15" s="149"/>
      <c r="W15" s="149"/>
      <c r="X15" s="149"/>
      <c r="Y15" s="149"/>
      <c r="Z15" s="149"/>
      <c r="AA15" s="149"/>
      <c r="AB15" s="149"/>
      <c r="AC15" s="149"/>
      <c r="AD15" s="149"/>
    </row>
    <row r="16" spans="1:30" x14ac:dyDescent="0.25">
      <c r="A16" s="259" t="s">
        <v>51</v>
      </c>
      <c r="B16" s="27"/>
      <c r="C16" s="29">
        <f>IF('Customer Info'!B21+'Customer Info'!B22-'Customer Info'!B23&lt;0,0,'Customer Info'!B21+'Customer Info'!B22-'Customer Info'!B23)</f>
        <v>0</v>
      </c>
      <c r="D16" s="27" t="s">
        <v>41</v>
      </c>
      <c r="E16" s="27"/>
      <c r="F16" s="28"/>
      <c r="G16" s="27"/>
      <c r="H16" s="27"/>
      <c r="I16" s="27"/>
      <c r="P16" s="249"/>
      <c r="R16" s="61"/>
      <c r="S16" s="149"/>
      <c r="T16" s="149"/>
      <c r="U16" s="149"/>
      <c r="V16" s="149"/>
      <c r="W16" s="149"/>
      <c r="X16" s="149"/>
      <c r="Y16" s="149"/>
      <c r="Z16" s="149"/>
      <c r="AA16" s="149"/>
      <c r="AB16" s="149"/>
      <c r="AC16" s="149"/>
      <c r="AD16" s="149"/>
    </row>
    <row r="17" spans="1:221" ht="13" x14ac:dyDescent="0.3">
      <c r="A17" s="259" t="s">
        <v>167</v>
      </c>
      <c r="B17" s="27"/>
      <c r="C17" s="29">
        <f>'Customer Info'!B21</f>
        <v>0</v>
      </c>
      <c r="D17" s="27" t="s">
        <v>41</v>
      </c>
      <c r="E17" s="27"/>
      <c r="F17" s="28"/>
      <c r="G17" s="21" t="s">
        <v>15</v>
      </c>
      <c r="H17" s="27"/>
      <c r="P17" s="249"/>
    </row>
    <row r="18" spans="1:221" ht="13" x14ac:dyDescent="0.3">
      <c r="A18" s="259" t="s">
        <v>168</v>
      </c>
      <c r="B18" s="27"/>
      <c r="C18" s="29">
        <f>'Customer Info'!B22</f>
        <v>0</v>
      </c>
      <c r="D18" s="313" t="s">
        <v>41</v>
      </c>
      <c r="E18" s="28"/>
      <c r="F18" s="28"/>
      <c r="G18" s="21" t="s">
        <v>15</v>
      </c>
      <c r="H18" s="27"/>
      <c r="I18" s="300" t="s">
        <v>15</v>
      </c>
      <c r="P18" s="249"/>
    </row>
    <row r="19" spans="1:221" x14ac:dyDescent="0.25">
      <c r="A19" s="254"/>
      <c r="P19" s="249"/>
    </row>
    <row r="20" spans="1:221" ht="13" x14ac:dyDescent="0.3">
      <c r="A20" s="260" t="s">
        <v>31</v>
      </c>
      <c r="B20" s="20"/>
      <c r="C20" s="20"/>
      <c r="D20" s="20"/>
      <c r="E20" s="20"/>
      <c r="F20" s="20"/>
      <c r="G20" s="520" t="s">
        <v>67</v>
      </c>
      <c r="H20" s="521"/>
      <c r="I20" s="521"/>
      <c r="J20" s="522"/>
      <c r="K20" s="20"/>
      <c r="L20" s="523" t="s">
        <v>68</v>
      </c>
      <c r="M20" s="523"/>
      <c r="N20" s="523"/>
      <c r="O20" s="523"/>
      <c r="P20" s="249"/>
    </row>
    <row r="21" spans="1:221" ht="13" x14ac:dyDescent="0.3">
      <c r="A21" s="254"/>
      <c r="G21" s="8" t="s">
        <v>64</v>
      </c>
      <c r="H21" s="8" t="s">
        <v>65</v>
      </c>
      <c r="I21" s="8" t="s">
        <v>66</v>
      </c>
      <c r="J21" s="5" t="s">
        <v>34</v>
      </c>
      <c r="L21" s="100" t="s">
        <v>64</v>
      </c>
      <c r="M21" s="100" t="s">
        <v>65</v>
      </c>
      <c r="N21" s="100" t="s">
        <v>66</v>
      </c>
      <c r="O21" s="100" t="s">
        <v>34</v>
      </c>
      <c r="P21" s="261" t="s">
        <v>56</v>
      </c>
    </row>
    <row r="22" spans="1:221" x14ac:dyDescent="0.25">
      <c r="A22" s="254" t="s">
        <v>32</v>
      </c>
      <c r="G22" s="66"/>
      <c r="H22" s="66"/>
      <c r="I22" s="66">
        <f>'Rider Rates'!$B$19</f>
        <v>186.3</v>
      </c>
      <c r="J22" s="66">
        <f>SUM(G22:I22)</f>
        <v>186.3</v>
      </c>
      <c r="L22" s="67"/>
      <c r="M22" s="67"/>
      <c r="N22" s="67">
        <f>I22</f>
        <v>186.3</v>
      </c>
      <c r="O22" s="162">
        <f>SUM(L22:N22)</f>
        <v>186.3</v>
      </c>
      <c r="P22" s="262">
        <f>'Rider Rates'!$K$19</f>
        <v>46122</v>
      </c>
    </row>
    <row r="23" spans="1:221" x14ac:dyDescent="0.25">
      <c r="A23" s="314" t="s">
        <v>200</v>
      </c>
      <c r="D23" s="1">
        <f>C16</f>
        <v>0</v>
      </c>
      <c r="E23" s="30" t="s">
        <v>41</v>
      </c>
      <c r="F23" s="4" t="s">
        <v>8</v>
      </c>
      <c r="G23" s="64"/>
      <c r="H23" s="64"/>
      <c r="I23" s="64">
        <f>'Rider Rates'!$C$19</f>
        <v>1.8698800000000002E-2</v>
      </c>
      <c r="J23" s="64">
        <f>SUM(G23:I23)</f>
        <v>1.8698800000000002E-2</v>
      </c>
      <c r="K23" s="31" t="s">
        <v>42</v>
      </c>
      <c r="L23" s="66"/>
      <c r="M23" s="66"/>
      <c r="N23" s="66">
        <f>IF(C16&lt;0,0,ROUND($D23*I23,2))</f>
        <v>0</v>
      </c>
      <c r="O23" s="162">
        <f>SUM(L23:N23)</f>
        <v>0</v>
      </c>
      <c r="P23" s="262">
        <f>'Rider Rates'!$K$19</f>
        <v>46122</v>
      </c>
    </row>
    <row r="24" spans="1:221" ht="13" x14ac:dyDescent="0.3">
      <c r="A24" s="301" t="s">
        <v>50</v>
      </c>
      <c r="B24" s="32"/>
      <c r="C24" s="32"/>
      <c r="D24" s="33"/>
      <c r="E24" s="33"/>
      <c r="F24" s="32"/>
      <c r="G24" s="32"/>
      <c r="H24" s="32"/>
      <c r="I24" s="32"/>
      <c r="J24" s="32"/>
      <c r="K24" s="34"/>
      <c r="L24" s="210"/>
      <c r="M24" s="210"/>
      <c r="N24" s="210">
        <f>SUM(N22:N23)</f>
        <v>186.3</v>
      </c>
      <c r="O24" s="210">
        <f>SUM(O22:O23)</f>
        <v>186.3</v>
      </c>
      <c r="P24" s="249"/>
    </row>
    <row r="25" spans="1:221" ht="13" x14ac:dyDescent="0.3">
      <c r="A25" s="302"/>
      <c r="B25" s="68"/>
      <c r="C25" s="69"/>
      <c r="D25" s="69"/>
      <c r="E25" s="69"/>
      <c r="F25" s="69"/>
      <c r="G25" s="70"/>
      <c r="H25" s="70"/>
      <c r="I25" s="70"/>
      <c r="J25" s="70"/>
      <c r="K25" s="68"/>
      <c r="L25" s="68"/>
      <c r="M25" s="68"/>
      <c r="N25" s="68"/>
      <c r="O25" s="68"/>
      <c r="P25" s="303"/>
    </row>
    <row r="26" spans="1:221" ht="13" x14ac:dyDescent="0.3">
      <c r="A26" s="267" t="s">
        <v>69</v>
      </c>
      <c r="B26" s="125"/>
      <c r="C26" s="125"/>
      <c r="D26" s="126"/>
      <c r="E26" s="126"/>
      <c r="F26" s="125"/>
      <c r="G26" s="126"/>
      <c r="H26" s="126"/>
      <c r="I26" s="126"/>
      <c r="J26" s="126"/>
      <c r="K26" s="126"/>
      <c r="L26" s="126"/>
      <c r="M26" s="126"/>
      <c r="N26" s="126"/>
      <c r="O26" s="126"/>
      <c r="P26" s="270"/>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ht="13" x14ac:dyDescent="0.3">
      <c r="A27" s="267"/>
      <c r="B27" s="125"/>
      <c r="C27" s="125"/>
      <c r="D27" s="126"/>
      <c r="E27" s="126"/>
      <c r="F27" s="125"/>
      <c r="G27" s="126"/>
      <c r="H27" s="126"/>
      <c r="I27" s="126"/>
      <c r="J27" s="126"/>
      <c r="K27" s="126"/>
      <c r="L27" s="126"/>
      <c r="M27" s="126"/>
      <c r="N27" s="126"/>
      <c r="O27" s="126"/>
      <c r="P27" s="270"/>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ht="13" x14ac:dyDescent="0.3">
      <c r="A28" s="278" t="s">
        <v>292</v>
      </c>
      <c r="B28" s="61"/>
      <c r="C28" s="61"/>
      <c r="D28" s="61"/>
      <c r="E28" s="61"/>
      <c r="F28" s="61"/>
      <c r="G28" s="61"/>
      <c r="H28" s="61"/>
      <c r="I28" s="61"/>
      <c r="J28" s="61"/>
      <c r="K28" s="61"/>
      <c r="L28" s="61"/>
      <c r="M28" s="61"/>
      <c r="N28" s="61"/>
      <c r="O28" s="61"/>
      <c r="P28" s="294"/>
      <c r="Q28" s="79"/>
      <c r="R28" s="132"/>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5">
      <c r="A29" s="271" t="s">
        <v>372</v>
      </c>
      <c r="B29" s="133"/>
      <c r="C29" s="133"/>
      <c r="D29" s="77">
        <f>IF($C$16&lt;0,0,IF($C$16&gt;833000,833000,$C$16))</f>
        <v>0</v>
      </c>
      <c r="E29" s="78" t="s">
        <v>41</v>
      </c>
      <c r="F29" s="79" t="s">
        <v>8</v>
      </c>
      <c r="G29" s="80"/>
      <c r="H29" s="80"/>
      <c r="I29" s="80">
        <f>'Rider Rates'!$G$35</f>
        <v>5.5215000000000004E-3</v>
      </c>
      <c r="J29" s="80">
        <f t="shared" ref="J29:J33" si="0">SUM(G29:I29)</f>
        <v>5.5215000000000004E-3</v>
      </c>
      <c r="K29" s="81" t="s">
        <v>42</v>
      </c>
      <c r="L29" s="82"/>
      <c r="M29" s="82"/>
      <c r="N29" s="82">
        <f t="shared" ref="N29:N34" si="1">ROUND(D29*I29,2)</f>
        <v>0</v>
      </c>
      <c r="O29" s="82">
        <f t="shared" ref="O29:O58" si="2">SUM(L29:N29)</f>
        <v>0</v>
      </c>
      <c r="P29" s="262">
        <f>'Rider Rates'!$O$35</f>
        <v>46022</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5">
      <c r="A30" s="271" t="s">
        <v>373</v>
      </c>
      <c r="B30" s="61"/>
      <c r="C30" s="61"/>
      <c r="D30" s="1">
        <f>IF($C$16&gt;833000,$C$16-833000,0)</f>
        <v>0</v>
      </c>
      <c r="E30" s="78" t="s">
        <v>41</v>
      </c>
      <c r="F30" s="79" t="s">
        <v>8</v>
      </c>
      <c r="G30" s="80"/>
      <c r="H30" s="80"/>
      <c r="I30" s="80">
        <f>'Rider Rates'!$G$36</f>
        <v>1.7560000000000001E-4</v>
      </c>
      <c r="J30" s="80">
        <f t="shared" si="0"/>
        <v>1.7560000000000001E-4</v>
      </c>
      <c r="K30" s="81" t="s">
        <v>42</v>
      </c>
      <c r="L30" s="82"/>
      <c r="M30" s="82"/>
      <c r="N30" s="82">
        <f t="shared" si="1"/>
        <v>0</v>
      </c>
      <c r="O30" s="82">
        <f t="shared" si="2"/>
        <v>0</v>
      </c>
      <c r="P30" s="262">
        <f>'Rider Rates'!$O$36</f>
        <v>45293</v>
      </c>
      <c r="Q30" s="79"/>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5">
      <c r="A31" s="271" t="s">
        <v>92</v>
      </c>
      <c r="B31" s="61"/>
      <c r="C31" s="61"/>
      <c r="D31" s="77">
        <f>IF('Customer Info'!$C$31=TRUE,0,IF($C$16&lt;0,0,IF($C$16&gt;2000,2000,$C$16)))</f>
        <v>0</v>
      </c>
      <c r="E31" s="78" t="s">
        <v>41</v>
      </c>
      <c r="F31" s="79" t="s">
        <v>8</v>
      </c>
      <c r="G31" s="80"/>
      <c r="H31" s="80"/>
      <c r="I31" s="80">
        <f>'Rider Rates'!$G$37</f>
        <v>4.6499999999999996E-3</v>
      </c>
      <c r="J31" s="134">
        <f t="shared" si="0"/>
        <v>4.6499999999999996E-3</v>
      </c>
      <c r="K31" s="81" t="s">
        <v>42</v>
      </c>
      <c r="L31" s="82"/>
      <c r="M31" s="82"/>
      <c r="N31" s="82">
        <f t="shared" si="1"/>
        <v>0</v>
      </c>
      <c r="O31" s="82">
        <f t="shared" si="2"/>
        <v>0</v>
      </c>
      <c r="P31" s="262">
        <f>'Rider Rates'!$O$37</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5">
      <c r="A32" s="271" t="s">
        <v>93</v>
      </c>
      <c r="B32" s="61"/>
      <c r="C32" s="61"/>
      <c r="D32" s="77">
        <f>IF('Customer Info'!$C$31=TRUE,0,IF($C$16&lt;=2000,0,IF($C$16=0,0,IF($C$16-2000&gt;13000,13000,$C$16-2000))))</f>
        <v>0</v>
      </c>
      <c r="E32" s="78" t="s">
        <v>41</v>
      </c>
      <c r="F32" s="79" t="s">
        <v>8</v>
      </c>
      <c r="G32" s="80"/>
      <c r="H32" s="80"/>
      <c r="I32" s="80">
        <f>'Rider Rates'!$G$38</f>
        <v>4.1900000000000001E-3</v>
      </c>
      <c r="J32" s="134">
        <f t="shared" si="0"/>
        <v>4.1900000000000001E-3</v>
      </c>
      <c r="K32" s="81" t="s">
        <v>42</v>
      </c>
      <c r="L32" s="82"/>
      <c r="M32" s="82"/>
      <c r="N32" s="82">
        <f t="shared" si="1"/>
        <v>0</v>
      </c>
      <c r="O32" s="82">
        <f t="shared" si="2"/>
        <v>0</v>
      </c>
      <c r="P32" s="262">
        <f>'Rider Rates'!$O$38</f>
        <v>44531</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5">
      <c r="A33" s="271" t="s">
        <v>94</v>
      </c>
      <c r="B33" s="61"/>
      <c r="C33" s="61"/>
      <c r="D33" s="77">
        <f>IF('Customer Info'!$C$31=TRUE,0,IF($C$16=0,0,IF($C$16-15000&gt;=0,$C$16-15000,0)))</f>
        <v>0</v>
      </c>
      <c r="E33" s="78" t="s">
        <v>41</v>
      </c>
      <c r="F33" s="79" t="s">
        <v>8</v>
      </c>
      <c r="G33" s="80"/>
      <c r="H33" s="80"/>
      <c r="I33" s="80">
        <f>'Rider Rates'!$G$39</f>
        <v>3.63E-3</v>
      </c>
      <c r="J33" s="134">
        <f t="shared" si="0"/>
        <v>3.63E-3</v>
      </c>
      <c r="K33" s="81" t="s">
        <v>42</v>
      </c>
      <c r="L33" s="82"/>
      <c r="M33" s="82"/>
      <c r="N33" s="82">
        <f t="shared" si="1"/>
        <v>0</v>
      </c>
      <c r="O33" s="82">
        <f t="shared" si="2"/>
        <v>0</v>
      </c>
      <c r="P33" s="262">
        <f>'Rider Rates'!$O$39</f>
        <v>44531</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5">
      <c r="A34" s="272" t="s">
        <v>159</v>
      </c>
      <c r="B34" s="61"/>
      <c r="C34" s="61"/>
      <c r="D34" s="77">
        <f>IF($C$16&lt;1,0,$C$16)</f>
        <v>0</v>
      </c>
      <c r="E34" s="78" t="s">
        <v>41</v>
      </c>
      <c r="F34" s="196" t="s">
        <v>8</v>
      </c>
      <c r="G34" s="124"/>
      <c r="H34" s="124"/>
      <c r="I34" s="80">
        <f>'Rider Rates'!$I$40</f>
        <v>-1.06E-3</v>
      </c>
      <c r="J34" s="198">
        <f t="shared" ref="J34:J44" si="3">SUM(G34:I34)</f>
        <v>-1.06E-3</v>
      </c>
      <c r="K34" s="81" t="s">
        <v>42</v>
      </c>
      <c r="L34" s="82"/>
      <c r="M34" s="82"/>
      <c r="N34" s="82">
        <f t="shared" si="1"/>
        <v>0</v>
      </c>
      <c r="O34" s="82">
        <f t="shared" ref="O34:O45" si="4">SUM(L34:N34)</f>
        <v>0</v>
      </c>
      <c r="P34" s="262">
        <f>'Rider Rates'!$O$40</f>
        <v>46122</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ht="13" x14ac:dyDescent="0.3">
      <c r="A35" s="272" t="s">
        <v>162</v>
      </c>
      <c r="B35" s="61"/>
      <c r="C35" s="61"/>
      <c r="D35" s="151"/>
      <c r="E35" s="78" t="s">
        <v>109</v>
      </c>
      <c r="F35" s="79"/>
      <c r="G35" s="87"/>
      <c r="H35" s="88"/>
      <c r="I35" s="152">
        <f>'Rider Rates'!$C$41</f>
        <v>1.02</v>
      </c>
      <c r="J35" s="152">
        <f t="shared" si="3"/>
        <v>1.02</v>
      </c>
      <c r="K35" s="81"/>
      <c r="L35" s="82"/>
      <c r="M35" s="82"/>
      <c r="N35" s="82">
        <f>I35</f>
        <v>1.02</v>
      </c>
      <c r="O35" s="82">
        <f t="shared" si="4"/>
        <v>1.02</v>
      </c>
      <c r="P35" s="262">
        <f>'Rider Rates'!$O$41</f>
        <v>46122</v>
      </c>
      <c r="Q35" s="79"/>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ht="13" x14ac:dyDescent="0.3">
      <c r="A36" s="271" t="s">
        <v>352</v>
      </c>
      <c r="B36" s="61"/>
      <c r="C36" s="61"/>
      <c r="D36" s="151"/>
      <c r="E36" s="78" t="s">
        <v>109</v>
      </c>
      <c r="F36" s="79"/>
      <c r="G36" s="87"/>
      <c r="H36" s="88"/>
      <c r="I36" s="152">
        <f>'Rider Rates'!$C$42</f>
        <v>22.68</v>
      </c>
      <c r="J36" s="152">
        <f t="shared" si="3"/>
        <v>22.68</v>
      </c>
      <c r="K36" s="81"/>
      <c r="L36" s="82"/>
      <c r="M36" s="82"/>
      <c r="N36" s="82">
        <f>I36</f>
        <v>22.68</v>
      </c>
      <c r="O36" s="82">
        <f t="shared" si="4"/>
        <v>22.68</v>
      </c>
      <c r="P36" s="262">
        <f>'Rider Rates'!$O$42</f>
        <v>46203</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ht="13" x14ac:dyDescent="0.3">
      <c r="A37" s="271" t="s">
        <v>133</v>
      </c>
      <c r="B37" s="61"/>
      <c r="C37" s="61"/>
      <c r="D37" s="151">
        <f>$N$24</f>
        <v>186.3</v>
      </c>
      <c r="E37" s="78" t="s">
        <v>115</v>
      </c>
      <c r="F37" s="79" t="s">
        <v>8</v>
      </c>
      <c r="G37" s="87"/>
      <c r="H37" s="88"/>
      <c r="I37" s="93">
        <f>'Rider Rates'!$F$43</f>
        <v>4.08549E-2</v>
      </c>
      <c r="J37" s="93">
        <f t="shared" si="3"/>
        <v>4.08549E-2</v>
      </c>
      <c r="K37" s="81"/>
      <c r="L37" s="82"/>
      <c r="M37" s="82"/>
      <c r="N37" s="82">
        <f>ROUND($N$24*I37,2)</f>
        <v>7.61</v>
      </c>
      <c r="O37" s="82">
        <f t="shared" si="4"/>
        <v>7.61</v>
      </c>
      <c r="P37" s="262">
        <f>'Rider Rates'!$O$43</f>
        <v>46203</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ht="13" x14ac:dyDescent="0.3">
      <c r="A38" s="271" t="s">
        <v>78</v>
      </c>
      <c r="B38" s="61"/>
      <c r="C38" s="61"/>
      <c r="D38" s="151">
        <f>$N$24</f>
        <v>186.3</v>
      </c>
      <c r="E38" s="78" t="s">
        <v>115</v>
      </c>
      <c r="F38" s="79" t="s">
        <v>8</v>
      </c>
      <c r="G38" s="86"/>
      <c r="H38" s="5"/>
      <c r="I38" s="93">
        <f>'Rider Rates'!$F$44</f>
        <v>1.8019E-2</v>
      </c>
      <c r="J38" s="93">
        <f t="shared" si="3"/>
        <v>1.8019E-2</v>
      </c>
      <c r="K38" s="81"/>
      <c r="L38" s="82"/>
      <c r="M38" s="82"/>
      <c r="N38" s="82">
        <f>ROUND($N$24*I38,2)</f>
        <v>3.36</v>
      </c>
      <c r="O38" s="82">
        <f t="shared" si="4"/>
        <v>3.36</v>
      </c>
      <c r="P38" s="262">
        <f>'Rider Rates'!$O$44</f>
        <v>46122</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ht="13" x14ac:dyDescent="0.3">
      <c r="A39" s="271" t="s">
        <v>79</v>
      </c>
      <c r="B39" s="61"/>
      <c r="C39" s="61"/>
      <c r="D39" s="151">
        <f>$N$24</f>
        <v>186.3</v>
      </c>
      <c r="E39" s="78" t="s">
        <v>115</v>
      </c>
      <c r="F39" s="79" t="s">
        <v>8</v>
      </c>
      <c r="G39" s="87"/>
      <c r="H39" s="88"/>
      <c r="I39" s="93">
        <f>'Rider Rates'!$F$45</f>
        <v>5.8023605956771022E-2</v>
      </c>
      <c r="J39" s="93">
        <f t="shared" si="3"/>
        <v>5.8023605956771022E-2</v>
      </c>
      <c r="K39" s="81"/>
      <c r="L39" s="82"/>
      <c r="M39" s="82"/>
      <c r="N39" s="82">
        <f>ROUND($N$24*I39,2)</f>
        <v>10.81</v>
      </c>
      <c r="O39" s="82">
        <f t="shared" si="4"/>
        <v>10.81</v>
      </c>
      <c r="P39" s="262">
        <f>'Rider Rates'!$O$45</f>
        <v>46122</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ht="13" x14ac:dyDescent="0.3">
      <c r="A40" s="272" t="s">
        <v>173</v>
      </c>
      <c r="B40" s="61"/>
      <c r="C40" s="61"/>
      <c r="D40" s="151">
        <f>$N$24</f>
        <v>186.3</v>
      </c>
      <c r="E40" s="78" t="s">
        <v>115</v>
      </c>
      <c r="F40" s="79" t="s">
        <v>8</v>
      </c>
      <c r="G40" s="80"/>
      <c r="H40" s="80"/>
      <c r="I40" s="135">
        <f>'Rider Rates'!$F$46</f>
        <v>0</v>
      </c>
      <c r="J40" s="135">
        <f t="shared" si="3"/>
        <v>0</v>
      </c>
      <c r="K40" s="81"/>
      <c r="L40" s="82"/>
      <c r="M40" s="82"/>
      <c r="N40" s="82">
        <f>ROUND($N$24*I40,2)</f>
        <v>0</v>
      </c>
      <c r="O40" s="82">
        <f t="shared" si="4"/>
        <v>0</v>
      </c>
      <c r="P40" s="262">
        <f>'Rider Rates'!$O$46</f>
        <v>44713</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5">
      <c r="A41" s="269" t="s">
        <v>160</v>
      </c>
      <c r="B41" s="61"/>
      <c r="C41" s="61"/>
      <c r="D41" s="77">
        <f>IF($C$16&lt;0,0,IF($C$16&gt;833000,833000,$C$16))</f>
        <v>0</v>
      </c>
      <c r="E41" s="78" t="s">
        <v>41</v>
      </c>
      <c r="F41" s="79" t="s">
        <v>8</v>
      </c>
      <c r="G41" s="80"/>
      <c r="H41" s="80"/>
      <c r="I41" s="80">
        <f>'Rider Rates'!$I$47</f>
        <v>0</v>
      </c>
      <c r="J41" s="80">
        <f t="shared" si="3"/>
        <v>0</v>
      </c>
      <c r="K41" s="81" t="s">
        <v>42</v>
      </c>
      <c r="L41" s="82"/>
      <c r="M41" s="82"/>
      <c r="N41" s="82">
        <f>ROUND(D41*I41,2)</f>
        <v>0</v>
      </c>
      <c r="O41" s="82">
        <f t="shared" si="4"/>
        <v>0</v>
      </c>
      <c r="P41" s="262">
        <f>'Rider Rates'!$O$47</f>
        <v>45883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5">
      <c r="A42" s="269" t="s">
        <v>342</v>
      </c>
      <c r="B42" s="61"/>
      <c r="C42" s="61"/>
      <c r="D42" s="77">
        <f>IF(C16&lt;0,0,IF(C16&gt;833000,833000,C16))</f>
        <v>0</v>
      </c>
      <c r="E42" s="78" t="s">
        <v>41</v>
      </c>
      <c r="F42" s="79" t="s">
        <v>8</v>
      </c>
      <c r="G42" s="205"/>
      <c r="H42" s="205"/>
      <c r="I42" s="205">
        <f>'Rider Rates'!$I$48</f>
        <v>0</v>
      </c>
      <c r="J42" s="205">
        <f t="shared" si="3"/>
        <v>0</v>
      </c>
      <c r="K42" s="81" t="s">
        <v>42</v>
      </c>
      <c r="L42" s="206"/>
      <c r="M42" s="206"/>
      <c r="N42" s="206">
        <f>IF(D42*I42&gt;242,242,D42*I42)</f>
        <v>0</v>
      </c>
      <c r="O42" s="206">
        <f t="shared" si="4"/>
        <v>0</v>
      </c>
      <c r="P42" s="262">
        <f>'Rider Rates'!$O$48</f>
        <v>45883</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5">
      <c r="A43" s="269" t="s">
        <v>176</v>
      </c>
      <c r="B43" s="61"/>
      <c r="C43" s="61"/>
      <c r="D43" s="77">
        <f>C16</f>
        <v>0</v>
      </c>
      <c r="E43" s="78" t="s">
        <v>41</v>
      </c>
      <c r="F43" s="196" t="s">
        <v>8</v>
      </c>
      <c r="G43" s="80"/>
      <c r="H43" s="80"/>
      <c r="I43" s="205">
        <f>'Rider Rates'!$L$49</f>
        <v>0</v>
      </c>
      <c r="J43" s="205">
        <f t="shared" si="3"/>
        <v>0</v>
      </c>
      <c r="K43" s="81" t="s">
        <v>42</v>
      </c>
      <c r="L43" s="82"/>
      <c r="M43" s="82"/>
      <c r="N43" s="82">
        <f>ROUND(D43*I43,2)</f>
        <v>0</v>
      </c>
      <c r="O43" s="82">
        <f t="shared" si="4"/>
        <v>0</v>
      </c>
      <c r="P43" s="262" t="e">
        <f>'Rider Rates'!#REF!</f>
        <v>#REF!</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5">
      <c r="A44" s="269" t="s">
        <v>175</v>
      </c>
      <c r="B44" s="61"/>
      <c r="C44" s="61"/>
      <c r="D44" s="77"/>
      <c r="E44" s="78" t="s">
        <v>109</v>
      </c>
      <c r="F44" s="79" t="s">
        <v>8</v>
      </c>
      <c r="G44" s="203"/>
      <c r="H44" s="203"/>
      <c r="I44" s="205">
        <f>'Rider Rates'!$C$50</f>
        <v>0</v>
      </c>
      <c r="J44" s="205">
        <f t="shared" si="3"/>
        <v>0</v>
      </c>
      <c r="K44" s="81"/>
      <c r="L44" s="162"/>
      <c r="M44" s="162"/>
      <c r="N44" s="162">
        <f>I44</f>
        <v>0</v>
      </c>
      <c r="O44" s="162">
        <f t="shared" si="4"/>
        <v>0</v>
      </c>
      <c r="P44" s="262">
        <f>'Rider Rates'!$O$49</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5">
      <c r="A45" s="272" t="s">
        <v>174</v>
      </c>
      <c r="B45" s="61"/>
      <c r="C45" s="61"/>
      <c r="D45" s="77">
        <f>IF($C$16&lt;0,0,$C$16)</f>
        <v>0</v>
      </c>
      <c r="E45" s="78" t="s">
        <v>41</v>
      </c>
      <c r="F45" s="79" t="s">
        <v>8</v>
      </c>
      <c r="G45" s="80"/>
      <c r="H45" s="80"/>
      <c r="I45" s="205">
        <f>'Rider Rates'!$I$51</f>
        <v>0</v>
      </c>
      <c r="J45" s="205">
        <f>SUM(G45:I45)</f>
        <v>0</v>
      </c>
      <c r="K45" s="81" t="s">
        <v>42</v>
      </c>
      <c r="L45" s="82"/>
      <c r="M45" s="82"/>
      <c r="N45" s="82">
        <f>ROUND(D45*I45,2)</f>
        <v>0</v>
      </c>
      <c r="O45" s="162">
        <f t="shared" si="4"/>
        <v>0</v>
      </c>
      <c r="P45" s="262">
        <f>'Rider Rates'!$O$50</f>
        <v>45444</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5">
      <c r="A46" s="271" t="s">
        <v>91</v>
      </c>
      <c r="B46" s="61"/>
      <c r="C46" s="61"/>
      <c r="D46" s="77">
        <f>IF('Customer Info'!C33=TRUE,0,IF($C$16&lt;0,0,$C$16))</f>
        <v>0</v>
      </c>
      <c r="E46" s="78" t="s">
        <v>41</v>
      </c>
      <c r="F46" s="79" t="s">
        <v>8</v>
      </c>
      <c r="G46" s="80"/>
      <c r="H46" s="80"/>
      <c r="I46" s="205">
        <f>'Rider Rates'!$L$55</f>
        <v>0</v>
      </c>
      <c r="J46" s="205">
        <f>SUM(G46:I46)</f>
        <v>0</v>
      </c>
      <c r="K46" s="81" t="s">
        <v>42</v>
      </c>
      <c r="L46" s="82"/>
      <c r="M46" s="82"/>
      <c r="N46" s="82">
        <f>ROUND(D46*I46,2)</f>
        <v>0</v>
      </c>
      <c r="O46" s="82">
        <f>SUM(L46:N46)</f>
        <v>0</v>
      </c>
      <c r="P46" s="262">
        <f>'Rider Rates'!$O$55</f>
        <v>45444</v>
      </c>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5">
      <c r="A47" s="271" t="s">
        <v>91</v>
      </c>
      <c r="B47" s="61"/>
      <c r="C47" s="61"/>
      <c r="D47" s="77"/>
      <c r="E47" s="78" t="s">
        <v>109</v>
      </c>
      <c r="F47" s="79"/>
      <c r="G47" s="80"/>
      <c r="H47" s="80"/>
      <c r="I47" s="205">
        <f>'Rider Rates'!$D$55</f>
        <v>0</v>
      </c>
      <c r="J47" s="205">
        <f t="shared" ref="J47" si="5">SUM(G47:I47)</f>
        <v>0</v>
      </c>
      <c r="K47" s="81"/>
      <c r="L47" s="82"/>
      <c r="M47" s="82"/>
      <c r="N47" s="82">
        <f>I47</f>
        <v>0</v>
      </c>
      <c r="O47" s="82">
        <f>SUM(L47:N47)</f>
        <v>0</v>
      </c>
      <c r="P47" s="262">
        <f>'Rider Rates'!$O$56</f>
        <v>44531</v>
      </c>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5">
      <c r="A48" s="271" t="s">
        <v>177</v>
      </c>
      <c r="B48" s="61"/>
      <c r="C48" s="61"/>
      <c r="D48" s="77"/>
      <c r="E48" s="78"/>
      <c r="F48" s="79"/>
      <c r="G48" s="80"/>
      <c r="H48" s="80"/>
      <c r="I48" s="80"/>
      <c r="J48" s="80"/>
      <c r="K48" s="61"/>
      <c r="L48" s="80"/>
      <c r="M48" s="80"/>
      <c r="N48" s="80"/>
      <c r="O48" s="80"/>
      <c r="P48" s="262"/>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ht="13" x14ac:dyDescent="0.3">
      <c r="A49" s="278"/>
      <c r="B49" s="61"/>
      <c r="C49" s="61"/>
      <c r="D49" s="77"/>
      <c r="E49" s="78"/>
      <c r="F49" s="78"/>
      <c r="G49" s="78"/>
      <c r="H49" s="78"/>
      <c r="I49" s="78"/>
      <c r="J49" s="78"/>
      <c r="K49" s="78"/>
      <c r="L49" s="78"/>
      <c r="M49" s="78"/>
      <c r="N49" s="78"/>
      <c r="O49" s="78"/>
      <c r="P49" s="262"/>
      <c r="Q49" s="79"/>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ht="13" x14ac:dyDescent="0.3">
      <c r="A50" s="278" t="s">
        <v>293</v>
      </c>
      <c r="B50" s="61"/>
      <c r="C50" s="61"/>
      <c r="D50" s="77"/>
      <c r="E50" s="78"/>
      <c r="F50" s="78"/>
      <c r="G50" s="78"/>
      <c r="H50" s="78"/>
      <c r="I50" s="78"/>
      <c r="J50" s="78"/>
      <c r="K50" s="78"/>
      <c r="L50" s="78"/>
      <c r="M50" s="78"/>
      <c r="N50" s="78"/>
      <c r="O50" s="78"/>
      <c r="P50" s="262"/>
      <c r="Q50" s="79"/>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5">
      <c r="A51" s="272" t="s">
        <v>155</v>
      </c>
      <c r="B51" s="61"/>
      <c r="C51" s="61"/>
      <c r="D51" s="77">
        <f>IF($C$16&lt;0,0,$C$16)</f>
        <v>0</v>
      </c>
      <c r="E51" s="78" t="s">
        <v>41</v>
      </c>
      <c r="F51" s="79" t="s">
        <v>8</v>
      </c>
      <c r="G51" s="80"/>
      <c r="H51" s="80">
        <f>'Rider Rates'!$C$64</f>
        <v>3.1686899999999997E-2</v>
      </c>
      <c r="I51" s="80"/>
      <c r="J51" s="80">
        <f>SUM(G51:I51)</f>
        <v>3.1686899999999997E-2</v>
      </c>
      <c r="K51" s="81" t="s">
        <v>42</v>
      </c>
      <c r="L51" s="82"/>
      <c r="M51" s="82">
        <f>ROUND(D51*H51,2)</f>
        <v>0</v>
      </c>
      <c r="N51" s="160"/>
      <c r="O51" s="82">
        <f>SUM(L51:N51)</f>
        <v>0</v>
      </c>
      <c r="P51" s="262">
        <f>'Rider Rates'!$L$64</f>
        <v>46112</v>
      </c>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5">
      <c r="A52" s="271"/>
      <c r="B52" s="61"/>
      <c r="C52" s="61"/>
      <c r="D52" s="77"/>
      <c r="E52" s="78"/>
      <c r="F52" s="79"/>
      <c r="G52" s="61"/>
      <c r="H52" s="61"/>
      <c r="I52" s="61"/>
      <c r="J52" s="271"/>
      <c r="K52" s="61"/>
      <c r="L52" s="61"/>
      <c r="M52" s="77"/>
      <c r="N52" s="78"/>
      <c r="O52" s="79"/>
      <c r="P52" s="262"/>
      <c r="Q52" s="79"/>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ht="13" x14ac:dyDescent="0.3">
      <c r="A53" s="278" t="s">
        <v>294</v>
      </c>
      <c r="B53" s="61"/>
      <c r="C53" s="61"/>
      <c r="D53" s="77"/>
      <c r="E53" s="78"/>
      <c r="F53" s="79"/>
      <c r="G53" s="61"/>
      <c r="H53" s="61"/>
      <c r="I53" s="61"/>
      <c r="J53" s="278"/>
      <c r="K53" s="61"/>
      <c r="L53" s="61"/>
      <c r="M53" s="77"/>
      <c r="N53" s="78"/>
      <c r="O53" s="79"/>
      <c r="P53" s="262"/>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5">
      <c r="A54" s="272" t="s">
        <v>153</v>
      </c>
      <c r="B54" s="61"/>
      <c r="C54" s="61"/>
      <c r="D54" s="77">
        <f>IF($C$12="Yes",0,C17+C18)</f>
        <v>0</v>
      </c>
      <c r="E54" s="78" t="s">
        <v>41</v>
      </c>
      <c r="F54" s="79" t="s">
        <v>8</v>
      </c>
      <c r="G54" s="80">
        <f>IF($C$12="Yes",0,'Rider Rates'!$E$70)</f>
        <v>7.2859999999999994E-2</v>
      </c>
      <c r="H54" s="80"/>
      <c r="I54" s="80"/>
      <c r="J54" s="185">
        <f>SUM(G54:H54)</f>
        <v>7.2859999999999994E-2</v>
      </c>
      <c r="K54" s="81" t="s">
        <v>42</v>
      </c>
      <c r="L54" s="82">
        <f>ROUND(D54*G54,2)</f>
        <v>0</v>
      </c>
      <c r="M54" s="82"/>
      <c r="N54" s="82"/>
      <c r="O54" s="82">
        <f t="shared" si="2"/>
        <v>0</v>
      </c>
      <c r="P54" s="262">
        <f>'Rider Rates'!$G$70</f>
        <v>46174</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5">
      <c r="A55" s="272" t="s">
        <v>137</v>
      </c>
      <c r="B55" s="61"/>
      <c r="C55" s="61"/>
      <c r="D55" s="77">
        <f>IF($C$12="Yes",0,C17)</f>
        <v>0</v>
      </c>
      <c r="E55" s="78" t="s">
        <v>41</v>
      </c>
      <c r="F55" s="79" t="s">
        <v>8</v>
      </c>
      <c r="G55" s="80">
        <f>IF($C$12="Yes",0,'Rider Rates'!P$75)</f>
        <v>1.9025199999999999E-2</v>
      </c>
      <c r="H55" s="80"/>
      <c r="I55" s="80"/>
      <c r="J55" s="185">
        <f>SUM(G55:H55)</f>
        <v>1.9025199999999999E-2</v>
      </c>
      <c r="K55" s="81" t="s">
        <v>42</v>
      </c>
      <c r="L55" s="82">
        <f>ROUND(D55*G55,2)</f>
        <v>0</v>
      </c>
      <c r="M55" s="82"/>
      <c r="N55" s="82"/>
      <c r="O55" s="82">
        <f t="shared" si="2"/>
        <v>0</v>
      </c>
      <c r="P55" s="262">
        <f>'Rider Rates'!$R$75</f>
        <v>46174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5">
      <c r="A56" s="272" t="s">
        <v>164</v>
      </c>
      <c r="B56" s="61"/>
      <c r="C56" s="61"/>
      <c r="D56" s="77">
        <f>IF($C$12="Yes",0,C18)</f>
        <v>0</v>
      </c>
      <c r="E56" s="78" t="s">
        <v>41</v>
      </c>
      <c r="F56" s="196" t="s">
        <v>8</v>
      </c>
      <c r="G56" s="80">
        <f>IF($C$12="Yes",0,'Rider Rates'!$P$76)</f>
        <v>8.0350000000000005E-3</v>
      </c>
      <c r="H56" s="80"/>
      <c r="I56" s="80"/>
      <c r="J56" s="185">
        <f>SUM(G56:H56)</f>
        <v>8.0350000000000005E-3</v>
      </c>
      <c r="K56" s="81" t="s">
        <v>42</v>
      </c>
      <c r="L56" s="82">
        <f>ROUND(D56*G56,2)</f>
        <v>0</v>
      </c>
      <c r="M56" s="82"/>
      <c r="N56" s="82"/>
      <c r="O56" s="82">
        <f t="shared" si="2"/>
        <v>0</v>
      </c>
      <c r="P56" s="262">
        <f>'Rider Rates'!$R$76</f>
        <v>46174</v>
      </c>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5">
      <c r="A57" s="272" t="s">
        <v>158</v>
      </c>
      <c r="B57" s="61"/>
      <c r="C57" s="61"/>
      <c r="D57" s="77">
        <f>IF($C$12="Yes",0,C17+C18)</f>
        <v>0</v>
      </c>
      <c r="E57" s="78" t="s">
        <v>41</v>
      </c>
      <c r="F57" s="79" t="s">
        <v>8</v>
      </c>
      <c r="G57" s="80">
        <f>IF($C$12="Yes",0,'Rider Rates'!$B$79)</f>
        <v>4.1209999999999997E-3</v>
      </c>
      <c r="H57" s="80"/>
      <c r="I57" s="80"/>
      <c r="J57" s="185">
        <f>SUM(G57:H57)</f>
        <v>4.1209999999999997E-3</v>
      </c>
      <c r="K57" s="81" t="s">
        <v>42</v>
      </c>
      <c r="L57" s="82">
        <f>ROUND(D57*G57,2)</f>
        <v>0</v>
      </c>
      <c r="M57" s="82"/>
      <c r="N57" s="82"/>
      <c r="O57" s="82">
        <f t="shared" si="2"/>
        <v>0</v>
      </c>
      <c r="P57" s="262">
        <f>'Rider Rates'!$C$79</f>
        <v>46203</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5">
      <c r="A58" s="271" t="s">
        <v>134</v>
      </c>
      <c r="B58" s="61"/>
      <c r="C58" s="61"/>
      <c r="D58" s="77">
        <f>IF($C$12="Yes",0,C17+C18)</f>
        <v>0</v>
      </c>
      <c r="E58" s="78" t="s">
        <v>41</v>
      </c>
      <c r="F58" s="79" t="s">
        <v>8</v>
      </c>
      <c r="G58" s="80">
        <f>IF($C$12="Yes",0,'Rider Rates'!$C$82)</f>
        <v>3.7618E-3</v>
      </c>
      <c r="H58" s="80"/>
      <c r="I58" s="93"/>
      <c r="J58" s="185">
        <f>SUM(G58:H58)</f>
        <v>3.7618E-3</v>
      </c>
      <c r="K58" s="81" t="s">
        <v>42</v>
      </c>
      <c r="L58" s="82">
        <f>ROUND(D58*G58,2)</f>
        <v>0</v>
      </c>
      <c r="M58" s="82"/>
      <c r="N58" s="82"/>
      <c r="O58" s="82">
        <f t="shared" si="2"/>
        <v>0</v>
      </c>
      <c r="P58" s="262">
        <f>'Rider Rates'!$E$82</f>
        <v>45444</v>
      </c>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ht="13" x14ac:dyDescent="0.3">
      <c r="A59" s="273" t="s">
        <v>70</v>
      </c>
      <c r="B59" s="112"/>
      <c r="C59" s="112"/>
      <c r="D59" s="137"/>
      <c r="E59" s="138"/>
      <c r="F59" s="139"/>
      <c r="G59" s="139"/>
      <c r="H59" s="139"/>
      <c r="I59" s="139"/>
      <c r="J59" s="139"/>
      <c r="K59" s="140"/>
      <c r="L59" s="128">
        <f>SUM(L29:L58)</f>
        <v>0</v>
      </c>
      <c r="M59" s="128">
        <f>SUM(M29:M58)</f>
        <v>0</v>
      </c>
      <c r="N59" s="128">
        <f>SUM(N29:N58)</f>
        <v>45.480000000000004</v>
      </c>
      <c r="O59" s="128">
        <f>SUM(O29:O58)</f>
        <v>45.480000000000004</v>
      </c>
      <c r="P59" s="274"/>
      <c r="Q59" s="79"/>
      <c r="R59" s="83"/>
      <c r="S59" s="81"/>
      <c r="T59" s="84"/>
      <c r="U59" s="61"/>
      <c r="V59" s="85"/>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5">
      <c r="A60" s="269"/>
      <c r="B60" s="61"/>
      <c r="C60" s="61"/>
      <c r="D60" s="77"/>
      <c r="E60" s="78"/>
      <c r="F60" s="79"/>
      <c r="G60" s="79"/>
      <c r="H60" s="79"/>
      <c r="I60" s="79"/>
      <c r="J60" s="83"/>
      <c r="K60" s="81"/>
      <c r="L60" s="79"/>
      <c r="M60" s="79"/>
      <c r="N60" s="79"/>
      <c r="O60" s="79"/>
      <c r="P60" s="275"/>
      <c r="Q60" s="79"/>
      <c r="R60" s="83"/>
      <c r="S60" s="81"/>
      <c r="T60" s="84"/>
      <c r="U60" s="61"/>
      <c r="V60" s="85"/>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ht="13" x14ac:dyDescent="0.3">
      <c r="A61" s="296" t="s">
        <v>89</v>
      </c>
      <c r="B61" s="129"/>
      <c r="C61" s="129"/>
      <c r="D61" s="129"/>
      <c r="E61" s="129"/>
      <c r="F61" s="129"/>
      <c r="G61" s="129"/>
      <c r="H61" s="129"/>
      <c r="I61" s="129"/>
      <c r="J61" s="129"/>
      <c r="K61" s="129"/>
      <c r="L61" s="142">
        <f>L24+L59</f>
        <v>0</v>
      </c>
      <c r="M61" s="142">
        <f>M24+M59</f>
        <v>0</v>
      </c>
      <c r="N61" s="142">
        <f>N24+N59</f>
        <v>231.78000000000003</v>
      </c>
      <c r="O61" s="143">
        <f>O24+O59</f>
        <v>231.78000000000003</v>
      </c>
      <c r="P61" s="276"/>
      <c r="Q61" s="79"/>
      <c r="R61" s="144"/>
      <c r="S61" s="81"/>
      <c r="T61" s="84"/>
      <c r="U61" s="61"/>
      <c r="V61" s="8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ht="13" x14ac:dyDescent="0.3">
      <c r="A62" s="269"/>
      <c r="B62" s="61"/>
      <c r="C62" s="61"/>
      <c r="D62" s="61"/>
      <c r="E62" s="61"/>
      <c r="F62" s="61"/>
      <c r="G62" s="61"/>
      <c r="H62" s="61"/>
      <c r="I62" s="61"/>
      <c r="J62" s="61"/>
      <c r="K62" s="61"/>
      <c r="L62" s="61"/>
      <c r="M62" s="61"/>
      <c r="N62" s="61"/>
      <c r="O62" s="61"/>
      <c r="P62" s="277"/>
      <c r="Q62" s="125"/>
      <c r="R62" s="125"/>
      <c r="S62" s="125"/>
      <c r="T62" s="145"/>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ht="13" x14ac:dyDescent="0.3">
      <c r="A63" s="269"/>
      <c r="B63" s="61"/>
      <c r="C63" s="61"/>
      <c r="D63" s="61"/>
      <c r="E63" s="61"/>
      <c r="F63" s="61"/>
      <c r="G63" s="61"/>
      <c r="H63" s="61"/>
      <c r="I63" s="61"/>
      <c r="J63" s="61"/>
      <c r="K63" s="61"/>
      <c r="L63" s="61"/>
      <c r="M63" s="61"/>
      <c r="N63" s="61"/>
      <c r="O63" s="61"/>
      <c r="P63" s="277"/>
      <c r="Q63" s="125"/>
      <c r="R63" s="125"/>
      <c r="S63" s="125"/>
      <c r="T63" s="145"/>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ht="13" x14ac:dyDescent="0.3">
      <c r="A64" s="278" t="s">
        <v>88</v>
      </c>
      <c r="B64" s="61"/>
      <c r="C64" s="61"/>
      <c r="D64" s="61"/>
      <c r="E64" s="61"/>
      <c r="F64" s="61"/>
      <c r="G64" s="61"/>
      <c r="H64" s="61"/>
      <c r="I64" s="61"/>
      <c r="J64" s="61"/>
      <c r="K64" s="61"/>
      <c r="L64" s="61"/>
      <c r="M64" s="61"/>
      <c r="N64" s="61"/>
      <c r="O64" s="84">
        <f>O22+O59</f>
        <v>231.78000000000003</v>
      </c>
      <c r="P64" s="277"/>
      <c r="Q64" s="125"/>
      <c r="R64" s="125"/>
      <c r="S64" s="125"/>
      <c r="T64" s="145"/>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ht="13" x14ac:dyDescent="0.3">
      <c r="A65" s="278" t="s">
        <v>15</v>
      </c>
      <c r="B65" s="125"/>
      <c r="C65" s="125"/>
      <c r="D65" s="125"/>
      <c r="E65" s="125"/>
      <c r="F65" s="125"/>
      <c r="G65" s="125"/>
      <c r="H65" s="125"/>
      <c r="I65" s="61"/>
      <c r="J65" s="61"/>
      <c r="K65" s="61"/>
      <c r="L65" s="61"/>
      <c r="M65" s="61"/>
      <c r="N65" s="61"/>
      <c r="O65" s="61"/>
      <c r="P65" s="277"/>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ht="13" x14ac:dyDescent="0.3">
      <c r="A66" s="267" t="s">
        <v>110</v>
      </c>
      <c r="B66" s="61"/>
      <c r="C66" s="61"/>
      <c r="D66" s="61"/>
      <c r="E66" s="61"/>
      <c r="F66" s="61"/>
      <c r="G66" s="61"/>
      <c r="H66" s="61"/>
      <c r="I66" s="61"/>
      <c r="J66" s="61"/>
      <c r="K66" s="61"/>
      <c r="L66" s="61"/>
      <c r="M66" s="61"/>
      <c r="N66" s="61"/>
      <c r="O66" s="146">
        <f>IF($D$18&lt;0,O61,IF(O61&gt;O64,O61,O64))</f>
        <v>231.78000000000003</v>
      </c>
      <c r="P66" s="270"/>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row>
    <row r="67" spans="1:236" ht="15" customHeight="1" x14ac:dyDescent="0.3">
      <c r="A67" s="267"/>
      <c r="B67" s="61"/>
      <c r="C67" s="61"/>
      <c r="D67" s="61"/>
      <c r="E67" s="61"/>
      <c r="F67" s="61"/>
      <c r="G67" s="61"/>
      <c r="H67" s="61"/>
      <c r="I67" s="61"/>
      <c r="J67" s="61"/>
      <c r="K67" s="61"/>
      <c r="L67" s="61"/>
      <c r="M67" s="61"/>
      <c r="N67" s="61"/>
      <c r="O67" s="146"/>
      <c r="P67" s="270"/>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c r="HN67" s="61"/>
      <c r="HO67" s="61"/>
      <c r="HP67" s="61"/>
      <c r="HQ67" s="61"/>
      <c r="HR67" s="61"/>
      <c r="HS67" s="61"/>
      <c r="HT67" s="61"/>
      <c r="HU67" s="61"/>
      <c r="HV67" s="61"/>
      <c r="HW67" s="61"/>
      <c r="HX67" s="61"/>
      <c r="HY67" s="61"/>
      <c r="HZ67" s="61"/>
      <c r="IA67" s="61"/>
      <c r="IB67" s="61"/>
    </row>
    <row r="68" spans="1:236" ht="13" x14ac:dyDescent="0.3">
      <c r="A68" s="267"/>
      <c r="B68" s="125"/>
      <c r="C68" s="125"/>
      <c r="D68" s="125"/>
      <c r="E68" s="125"/>
      <c r="F68" s="125"/>
      <c r="G68" s="125"/>
      <c r="H68" s="125"/>
      <c r="I68" s="125" t="s">
        <v>114</v>
      </c>
      <c r="J68" s="125"/>
      <c r="K68" s="125"/>
      <c r="L68" s="147"/>
      <c r="M68" s="147"/>
      <c r="N68" s="147"/>
      <c r="O68" s="147">
        <f>ROUND(IF($C$16&lt;1,0,O61/($C$16*100)*10000),2)</f>
        <v>0</v>
      </c>
      <c r="P68" s="280" t="s">
        <v>83</v>
      </c>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HE68" s="61"/>
      <c r="HF68" s="61"/>
      <c r="HG68" s="61"/>
      <c r="HH68" s="61"/>
      <c r="HI68" s="61"/>
      <c r="HJ68" s="61"/>
      <c r="HK68" s="61"/>
      <c r="HL68" s="61"/>
      <c r="HM68" s="61"/>
      <c r="HN68" s="61"/>
    </row>
    <row r="69" spans="1:236" ht="13" x14ac:dyDescent="0.3">
      <c r="A69" s="304"/>
      <c r="B69" s="109"/>
      <c r="C69" s="109"/>
      <c r="D69" s="109"/>
      <c r="E69" s="109"/>
      <c r="F69" s="109"/>
      <c r="G69" s="109"/>
      <c r="H69" s="282"/>
      <c r="I69" s="283"/>
      <c r="J69" s="109"/>
      <c r="K69" s="109"/>
      <c r="L69" s="109"/>
      <c r="M69" s="109"/>
      <c r="N69" s="109"/>
      <c r="O69" s="359"/>
      <c r="P69" s="285"/>
      <c r="Q69" s="61"/>
      <c r="R69" s="61"/>
      <c r="S69" s="61"/>
      <c r="T69" s="61"/>
      <c r="U69" s="61"/>
      <c r="V69" s="61"/>
      <c r="W69" s="61"/>
      <c r="X69" s="61"/>
      <c r="Y69" s="61"/>
      <c r="Z69" s="61"/>
      <c r="AA69" s="61"/>
      <c r="AB69" s="61"/>
      <c r="AC69" s="61"/>
      <c r="AD69" s="61"/>
      <c r="AE69" s="362"/>
      <c r="AF69" s="362"/>
      <c r="AG69" s="61"/>
      <c r="AH69" s="61"/>
      <c r="AI69" s="61"/>
      <c r="AJ69" s="61"/>
      <c r="AK69" s="61"/>
    </row>
  </sheetData>
  <sheetProtection algorithmName="SHA-512" hashValue="N+xCFpgzfA1OzYumR0tksPdEsxy2mbrKCt6qziov6d8+tzdkLxVVWpU/ytyIyR7tUAEKW5wo0suW0HKyXGcVtQ==" saltValue="6QJvfNOGndTeZxWM09spUQ==" spinCount="100000" sheet="1" objects="1" scenarios="1"/>
  <mergeCells count="8">
    <mergeCell ref="G20:J20"/>
    <mergeCell ref="L20:O20"/>
    <mergeCell ref="A5:P5"/>
    <mergeCell ref="A1:P1"/>
    <mergeCell ref="A2:P2"/>
    <mergeCell ref="A4:P4"/>
    <mergeCell ref="A7:P7"/>
    <mergeCell ref="A13:I13"/>
  </mergeCells>
  <printOptions horizontalCentered="1"/>
  <pageMargins left="0" right="0" top="0.75" bottom="0.5" header="0.5" footer="0.5"/>
  <pageSetup scale="60" fitToHeight="2" orientation="landscape"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8417" r:id="rId4" name="Button 1">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188418" r:id="rId5" name="Button 2">
              <controlPr defaultSize="0" print="0" autoFill="0" autoPict="0" macro="[0]!Info">
                <anchor moveWithCells="1">
                  <from>
                    <xdr:col>15</xdr:col>
                    <xdr:colOff>190500</xdr:colOff>
                    <xdr:row>73</xdr:row>
                    <xdr:rowOff>50800</xdr:rowOff>
                  </from>
                  <to>
                    <xdr:col>15</xdr:col>
                    <xdr:colOff>546100</xdr:colOff>
                    <xdr:row>74</xdr:row>
                    <xdr:rowOff>107950</xdr:rowOff>
                  </to>
                </anchor>
              </controlPr>
            </control>
          </mc:Choice>
        </mc:AlternateContent>
        <mc:AlternateContent xmlns:mc="http://schemas.openxmlformats.org/markup-compatibility/2006">
          <mc:Choice Requires="x14">
            <control shapeId="188419" r:id="rId6" name="Button 3">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8420" r:id="rId7" name="Button 4">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8421" r:id="rId8" name="Button 5">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8422" r:id="rId9" name="Button 6">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8423" r:id="rId10" name="Button 7">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188424" r:id="rId11" name="Button 8">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8425" r:id="rId12" name="Button 9">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8426" r:id="rId13" name="Button 10">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8427" r:id="rId14" name="Button 11">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8428" r:id="rId15" name="Button 12">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188429" r:id="rId16" name="Button 1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430" r:id="rId17" name="Button 1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431" r:id="rId18" name="Button 1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432" r:id="rId19" name="Button 1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433" r:id="rId20" name="Button 1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434" r:id="rId21" name="Button 18">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435" r:id="rId22" name="Button 1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436" r:id="rId23" name="Button 2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437" r:id="rId24" name="Button 21">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8438" r:id="rId25" name="Button 22">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8439" r:id="rId26" name="Button 23">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8440" r:id="rId27" name="Button 24">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8441" r:id="rId28" name="Button 25">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8442" r:id="rId29" name="Button 26">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8443" r:id="rId30" name="Button 27">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8444" r:id="rId31" name="Button 28">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8445" r:id="rId32" name="Button 2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446" r:id="rId33" name="Button 30">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447" r:id="rId34" name="Button 3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448" r:id="rId35" name="Button 3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449" r:id="rId36" name="Button 3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450" r:id="rId37" name="Button 34">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451" r:id="rId38" name="Button 3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452" r:id="rId39" name="Button 3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453" r:id="rId40" name="Button 37">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8454" r:id="rId41" name="Button 38">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8455" r:id="rId42" name="Button 39">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8456" r:id="rId43" name="Button 40">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8457" r:id="rId44" name="Button 4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458" r:id="rId45" name="Button 42">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459" r:id="rId46" name="Button 4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460" r:id="rId47" name="Button 4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461" r:id="rId48" name="Button 4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462" r:id="rId49" name="Button 46">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463" r:id="rId50" name="Button 4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464" r:id="rId51" name="Button 4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465" r:id="rId52" name="Button 4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466" r:id="rId53" name="Button 50">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467" r:id="rId54" name="Button 5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468" r:id="rId55" name="Button 5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469" r:id="rId56" name="Button 53">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8470" r:id="rId57" name="Button 54">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8471" r:id="rId58" name="Button 55">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8472" r:id="rId59" name="Button 56">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8473" r:id="rId60" name="Button 5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474" r:id="rId61" name="Button 58">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475" r:id="rId62" name="Button 5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476" r:id="rId63" name="Button 6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477" r:id="rId64" name="Button 6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478" r:id="rId65" name="Button 62">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479" r:id="rId66" name="Button 6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480" r:id="rId67" name="Button 6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481" r:id="rId68" name="Button 65">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8482" r:id="rId69" name="Button 66">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8483" r:id="rId70" name="Button 67">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8484" r:id="rId71" name="Button 68">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8485" r:id="rId72" name="Button 69">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188486" r:id="rId73" name="Button 7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487" r:id="rId74" name="Button 7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488" r:id="rId75" name="Button 7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489" r:id="rId76" name="Button 7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490" r:id="rId77" name="Button 74">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491" r:id="rId78" name="Button 75">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492" r:id="rId79" name="Button 76">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493" r:id="rId80" name="Button 7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494" r:id="rId81" name="Button 78">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8495" r:id="rId82" name="Button 79">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8496" r:id="rId83" name="Button 80">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8497" r:id="rId84" name="Button 81">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8498" r:id="rId85" name="Button 82">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8499" r:id="rId86" name="Button 83">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8500" r:id="rId87" name="Button 84">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8501" r:id="rId88" name="Button 85">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8502" r:id="rId89" name="Button 86">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503" r:id="rId90" name="Button 87">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504" r:id="rId91" name="Button 88">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505" r:id="rId92" name="Button 8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506" r:id="rId93" name="Button 90">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507" r:id="rId94" name="Button 91">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508" r:id="rId95" name="Button 92">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509" r:id="rId96" name="Button 9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510" r:id="rId97" name="Button 94">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8511" r:id="rId98" name="Button 95">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8512" r:id="rId99" name="Button 96">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8513" r:id="rId100" name="Button 97">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8514" r:id="rId101" name="Button 98">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515" r:id="rId102" name="Button 99">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516" r:id="rId103" name="Button 100">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517" r:id="rId104" name="Button 10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518" r:id="rId105" name="Button 102">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519" r:id="rId106" name="Button 103">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520" r:id="rId107" name="Button 104">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521" r:id="rId108" name="Button 10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522" r:id="rId109" name="Button 106">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523" r:id="rId110" name="Button 107">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524" r:id="rId111" name="Button 108">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525" r:id="rId112" name="Button 10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526" r:id="rId113" name="Button 110">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8527" r:id="rId114" name="Button 111">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8528" r:id="rId115" name="Button 112">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8529" r:id="rId116" name="Button 113">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8530" r:id="rId117" name="Button 114">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531" r:id="rId118" name="Button 115">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532" r:id="rId119" name="Button 116">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533" r:id="rId120" name="Button 11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534" r:id="rId121" name="Button 118">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535" r:id="rId122" name="Button 119">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536" r:id="rId123" name="Button 120">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537" r:id="rId124" name="Button 12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538" r:id="rId125" name="Button 122">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8539" r:id="rId126" name="Button 123">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8540" r:id="rId127" name="Button 124">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8541" r:id="rId128" name="Button 125">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8542" r:id="rId129" name="Button 12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543" r:id="rId130" name="Button 12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544" r:id="rId131" name="Button 12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545" r:id="rId132" name="Button 12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546" r:id="rId133" name="Button 130">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188547" r:id="rId134" name="Button 131">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8548" r:id="rId135" name="Button 132">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8549" r:id="rId136" name="Button 133">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8550" r:id="rId137" name="Button 134">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8551" r:id="rId138" name="Button 135">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188552" r:id="rId139" name="Button 13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553" r:id="rId140" name="Button 13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554" r:id="rId141" name="Button 13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555" r:id="rId142" name="Button 13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556" r:id="rId143" name="Button 14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557" r:id="rId144" name="Button 141">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558" r:id="rId145" name="Button 142">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559" r:id="rId146" name="Button 143">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560" r:id="rId147" name="Button 144">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8561" r:id="rId148" name="Button 145">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8562" r:id="rId149" name="Button 146">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8563" r:id="rId150" name="Button 147">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8564" r:id="rId151" name="Button 148">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8565" r:id="rId152" name="Button 149">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8566" r:id="rId153" name="Button 150">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8567" r:id="rId154" name="Button 151">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8568" r:id="rId155" name="Button 15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569" r:id="rId156" name="Button 153">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570" r:id="rId157" name="Button 154">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571" r:id="rId158" name="Button 155">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572" r:id="rId159" name="Button 15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573" r:id="rId160" name="Button 157">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574" r:id="rId161" name="Button 158">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575" r:id="rId162" name="Button 159">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576" r:id="rId163" name="Button 160">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8577" r:id="rId164" name="Button 161">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8578" r:id="rId165" name="Button 162">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8579" r:id="rId166" name="Button 163">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8580" r:id="rId167" name="Button 16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581" r:id="rId168" name="Button 165">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582" r:id="rId169" name="Button 166">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583" r:id="rId170" name="Button 167">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584" r:id="rId171" name="Button 16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585" r:id="rId172" name="Button 169">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586" r:id="rId173" name="Button 170">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587" r:id="rId174" name="Button 171">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588" r:id="rId175" name="Button 17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589" r:id="rId176" name="Button 173">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590" r:id="rId177" name="Button 174">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591" r:id="rId178" name="Button 175">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592" r:id="rId179" name="Button 176">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8593" r:id="rId180" name="Button 177">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8594" r:id="rId181" name="Button 178">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8595" r:id="rId182" name="Button 179">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8596" r:id="rId183" name="Button 18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597" r:id="rId184" name="Button 181">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598" r:id="rId185" name="Button 182">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599" r:id="rId186" name="Button 183">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600" r:id="rId187" name="Button 18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601" r:id="rId188" name="Button 185">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602" r:id="rId189" name="Button 186">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603" r:id="rId190" name="Button 187">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604" r:id="rId191" name="Button 188">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8605" r:id="rId192" name="Button 189">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8606" r:id="rId193" name="Button 190">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8607" r:id="rId194" name="Button 191">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8608" r:id="rId195" name="Button 192">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188609" r:id="rId196" name="Button 19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610" r:id="rId197" name="Button 19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611" r:id="rId198" name="Button 19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612" r:id="rId199" name="Button 19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613" r:id="rId200" name="Button 19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614" r:id="rId201" name="Button 198">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615" r:id="rId202" name="Button 19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616" r:id="rId203" name="Button 20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617" r:id="rId204" name="Button 201">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8618" r:id="rId205" name="Button 202">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8619" r:id="rId206" name="Button 203">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8620" r:id="rId207" name="Button 204">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188621" r:id="rId208" name="Button 205">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8622" r:id="rId209" name="Button 206">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8623" r:id="rId210" name="Button 207">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8624" r:id="rId211" name="Button 208">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188625" r:id="rId212" name="Button 20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626" r:id="rId213" name="Button 210">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627" r:id="rId214" name="Button 21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628" r:id="rId215" name="Button 21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629" r:id="rId216" name="Button 21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630" r:id="rId217" name="Button 214">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631" r:id="rId218" name="Button 21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632" r:id="rId219" name="Button 21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633" r:id="rId220" name="Button 217">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8634" r:id="rId221" name="Button 218">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8635" r:id="rId222" name="Button 219">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8636" r:id="rId223" name="Button 220">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188637" r:id="rId224" name="Button 22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638" r:id="rId225" name="Button 222">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639" r:id="rId226" name="Button 22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640" r:id="rId227" name="Button 22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641" r:id="rId228" name="Button 22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642" r:id="rId229" name="Button 226">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643" r:id="rId230" name="Button 22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644" r:id="rId231" name="Button 22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645" r:id="rId232" name="Button 22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646" r:id="rId233" name="Button 230">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647" r:id="rId234" name="Button 23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648" r:id="rId235" name="Button 23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649" r:id="rId236" name="Button 233">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8650" r:id="rId237" name="Button 234">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8651" r:id="rId238" name="Button 235">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8652" r:id="rId239" name="Button 236">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188653" r:id="rId240" name="Button 23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654" r:id="rId241" name="Button 238">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655" r:id="rId242" name="Button 23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656" r:id="rId243" name="Button 24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657" r:id="rId244" name="Button 24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658" r:id="rId245" name="Button 242">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659" r:id="rId246" name="Button 24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660" r:id="rId247" name="Button 24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661" r:id="rId248" name="Button 245">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8662" r:id="rId249" name="Button 246">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8663" r:id="rId250" name="Button 247">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8664" r:id="rId251" name="Button 248">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188665" r:id="rId252" name="Button 249">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188666" r:id="rId253" name="Button 25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667" r:id="rId254" name="Button 25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668" r:id="rId255" name="Button 25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669" r:id="rId256" name="Button 25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670" r:id="rId257" name="Button 254">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671" r:id="rId258" name="Button 255">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672" r:id="rId259" name="Button 256">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673" r:id="rId260" name="Button 25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188674" r:id="rId261" name="Button 258">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188675" r:id="rId262" name="Button 259">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188676" r:id="rId263" name="Button 260">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188677" r:id="rId264" name="Button 261">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188678" r:id="rId265" name="Button 262">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188679" r:id="rId266" name="Button 263">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188680" r:id="rId267" name="Button 264">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188681" r:id="rId268" name="Button 265">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188682" r:id="rId269" name="Button 266">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683" r:id="rId270" name="Button 267">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684" r:id="rId271" name="Button 268">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685" r:id="rId272" name="Button 26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188686" r:id="rId273" name="Button 270">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687" r:id="rId274" name="Button 271">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688" r:id="rId275" name="Button 272">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689" r:id="rId276" name="Button 27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188690" r:id="rId277" name="Button 274">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188691" r:id="rId278" name="Button 275">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188692" r:id="rId279" name="Button 276">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188693" r:id="rId280" name="Button 277">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188694" r:id="rId281" name="Button 278">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695" r:id="rId282" name="Button 279">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696" r:id="rId283" name="Button 280">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697" r:id="rId284" name="Button 28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188698" r:id="rId285" name="Button 282">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699" r:id="rId286" name="Button 283">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700" r:id="rId287" name="Button 284">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701" r:id="rId288" name="Button 28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188702" r:id="rId289" name="Button 286">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703" r:id="rId290" name="Button 287">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704" r:id="rId291" name="Button 288">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705" r:id="rId292" name="Button 28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188706" r:id="rId293" name="Button 290">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188707" r:id="rId294" name="Button 291">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188708" r:id="rId295" name="Button 292">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188709" r:id="rId296" name="Button 293">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188710" r:id="rId297" name="Button 294">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711" r:id="rId298" name="Button 295">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712" r:id="rId299" name="Button 296">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713" r:id="rId300" name="Button 29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188714" r:id="rId301" name="Button 298">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715" r:id="rId302" name="Button 299">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716" r:id="rId303" name="Button 300">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717" r:id="rId304" name="Button 30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188718" r:id="rId305" name="Button 302">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188719" r:id="rId306" name="Button 303">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188720" r:id="rId307" name="Button 304">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188721" r:id="rId308" name="Button 305">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188722" r:id="rId309" name="Button 306">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188723" r:id="rId310" name="Button 307">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8724" r:id="rId311" name="Button 308">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8725" r:id="rId312" name="Button 309">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8726" r:id="rId313" name="Button 310">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8727" r:id="rId314" name="Button 31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728" r:id="rId315" name="Button 31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8729" r:id="rId316" name="Button 31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C170B-6A5A-4098-B1F6-ABE321D6A972}">
  <dimension ref="A1:IB69"/>
  <sheetViews>
    <sheetView showGridLines="0" zoomScale="80" zoomScaleNormal="80" workbookViewId="0">
      <selection sqref="A1:P1"/>
    </sheetView>
  </sheetViews>
  <sheetFormatPr defaultRowHeight="12.5" x14ac:dyDescent="0.25"/>
  <cols>
    <col min="1" max="1" width="31" customWidth="1"/>
    <col min="2" max="2" width="2.1796875" customWidth="1"/>
    <col min="3" max="3" width="24.81640625" customWidth="1"/>
    <col min="4" max="4" width="15.26953125" customWidth="1"/>
    <col min="5" max="5" width="10.1796875" customWidth="1"/>
    <col min="6" max="6" width="5.54296875" customWidth="1"/>
    <col min="7" max="8" width="13.26953125" customWidth="1"/>
    <col min="9" max="9" width="14.54296875" customWidth="1"/>
    <col min="10" max="10" width="13.26953125" customWidth="1"/>
    <col min="11" max="11" width="7" customWidth="1"/>
    <col min="12" max="12" width="15.1796875" customWidth="1"/>
    <col min="13" max="13" width="17.26953125" bestFit="1" customWidth="1"/>
    <col min="14" max="14" width="16.7265625" customWidth="1"/>
    <col min="15" max="15" width="19.1796875" bestFit="1" customWidth="1"/>
    <col min="16" max="16" width="12.81640625" bestFit="1" customWidth="1"/>
    <col min="18" max="18" width="9.1796875" hidden="1" customWidth="1"/>
    <col min="19" max="26" width="10.26953125" hidden="1" customWidth="1"/>
    <col min="27" max="27" width="10.54296875" hidden="1" customWidth="1"/>
    <col min="28" max="30" width="10.26953125" hidden="1" customWidth="1"/>
    <col min="31" max="31" width="11.1796875" customWidth="1"/>
  </cols>
  <sheetData>
    <row r="1" spans="1:30" ht="20" x14ac:dyDescent="0.4">
      <c r="A1" s="499" t="s">
        <v>346</v>
      </c>
      <c r="B1" s="500"/>
      <c r="C1" s="500"/>
      <c r="D1" s="500"/>
      <c r="E1" s="500"/>
      <c r="F1" s="500"/>
      <c r="G1" s="500"/>
      <c r="H1" s="500"/>
      <c r="I1" s="500"/>
      <c r="J1" s="500"/>
      <c r="K1" s="500"/>
      <c r="L1" s="500"/>
      <c r="M1" s="500"/>
      <c r="N1" s="500"/>
      <c r="O1" s="500"/>
      <c r="P1" s="501"/>
    </row>
    <row r="2" spans="1:30" ht="18" x14ac:dyDescent="0.4">
      <c r="A2" s="524" t="s">
        <v>275</v>
      </c>
      <c r="B2" s="525"/>
      <c r="C2" s="525"/>
      <c r="D2" s="525"/>
      <c r="E2" s="525"/>
      <c r="F2" s="525"/>
      <c r="G2" s="525"/>
      <c r="H2" s="525"/>
      <c r="I2" s="525"/>
      <c r="J2" s="525"/>
      <c r="K2" s="525"/>
      <c r="L2" s="525"/>
      <c r="M2" s="525"/>
      <c r="N2" s="525"/>
      <c r="O2" s="525"/>
      <c r="P2" s="526"/>
    </row>
    <row r="3" spans="1:30" ht="11.25" customHeight="1" x14ac:dyDescent="0.4">
      <c r="A3" s="431"/>
      <c r="B3" s="430"/>
      <c r="C3" s="430"/>
      <c r="D3" s="430"/>
      <c r="E3" s="430"/>
      <c r="F3" s="430"/>
      <c r="G3" s="430"/>
      <c r="H3" s="430"/>
      <c r="I3" s="430"/>
      <c r="J3" s="430"/>
      <c r="K3" s="430"/>
      <c r="L3" s="430"/>
      <c r="M3" s="430"/>
      <c r="N3" s="430"/>
      <c r="O3" s="430"/>
      <c r="P3" s="432"/>
    </row>
    <row r="4" spans="1:30" ht="15.5" x14ac:dyDescent="0.35">
      <c r="A4" s="502" t="str">
        <f>'Customer Info'!B11</f>
        <v>Breakdown of Charges Based on Entered Information</v>
      </c>
      <c r="B4" s="503"/>
      <c r="C4" s="503"/>
      <c r="D4" s="503"/>
      <c r="E4" s="503"/>
      <c r="F4" s="503"/>
      <c r="G4" s="503"/>
      <c r="H4" s="503"/>
      <c r="I4" s="503"/>
      <c r="J4" s="503"/>
      <c r="K4" s="503"/>
      <c r="L4" s="503"/>
      <c r="M4" s="503"/>
      <c r="N4" s="503"/>
      <c r="O4" s="503"/>
      <c r="P4" s="504"/>
    </row>
    <row r="5" spans="1:30" ht="15.65" customHeight="1" x14ac:dyDescent="0.25">
      <c r="A5" s="529" t="s">
        <v>269</v>
      </c>
      <c r="B5" s="529"/>
      <c r="C5" s="529"/>
      <c r="D5" s="529"/>
      <c r="E5" s="529"/>
      <c r="F5" s="529"/>
      <c r="G5" s="529"/>
      <c r="H5" s="529"/>
      <c r="I5" s="529"/>
      <c r="J5" s="529"/>
      <c r="K5" s="529"/>
      <c r="L5" s="529"/>
      <c r="M5" s="529"/>
      <c r="N5" s="529"/>
      <c r="O5" s="529"/>
      <c r="P5" s="530"/>
    </row>
    <row r="6" spans="1:30" x14ac:dyDescent="0.25">
      <c r="A6" s="253">
        <f ca="1">TODAY()</f>
        <v>46226</v>
      </c>
      <c r="B6" s="76"/>
      <c r="C6" s="208"/>
      <c r="D6" s="208"/>
      <c r="E6" s="208"/>
      <c r="F6" s="208"/>
      <c r="G6" s="208"/>
      <c r="H6" s="208"/>
      <c r="I6" s="208"/>
      <c r="P6" s="249"/>
    </row>
    <row r="7" spans="1:30" ht="25" x14ac:dyDescent="0.5">
      <c r="A7" s="517"/>
      <c r="B7" s="518"/>
      <c r="C7" s="518"/>
      <c r="D7" s="518"/>
      <c r="E7" s="518"/>
      <c r="F7" s="518"/>
      <c r="G7" s="518"/>
      <c r="H7" s="518"/>
      <c r="I7" s="518"/>
      <c r="J7" s="518"/>
      <c r="K7" s="518"/>
      <c r="L7" s="518"/>
      <c r="M7" s="518"/>
      <c r="N7" s="518"/>
      <c r="O7" s="518"/>
      <c r="P7" s="519"/>
    </row>
    <row r="8" spans="1:30" x14ac:dyDescent="0.25">
      <c r="A8" s="254"/>
      <c r="P8" s="249"/>
    </row>
    <row r="9" spans="1:30" ht="15.5" x14ac:dyDescent="0.35">
      <c r="A9" s="255" t="s">
        <v>2</v>
      </c>
      <c r="B9" s="22"/>
      <c r="C9" s="23">
        <f>'Customer Info'!B6</f>
        <v>0</v>
      </c>
      <c r="I9" s="24"/>
      <c r="P9" s="249"/>
    </row>
    <row r="10" spans="1:30" ht="15.5" x14ac:dyDescent="0.35">
      <c r="A10" s="256" t="s">
        <v>26</v>
      </c>
      <c r="B10" s="22"/>
      <c r="C10" s="23">
        <f>'Customer Info'!B7</f>
        <v>0</v>
      </c>
      <c r="P10" s="249"/>
    </row>
    <row r="11" spans="1:30" ht="13" x14ac:dyDescent="0.3">
      <c r="A11" s="255" t="s">
        <v>3</v>
      </c>
      <c r="B11" s="156">
        <f>'Customer Info'!B8</f>
        <v>8</v>
      </c>
      <c r="C11" s="358" t="str">
        <f>LOOKUP(B11,R11:AD11,R13:AD13)</f>
        <v>August</v>
      </c>
      <c r="D11" s="101">
        <f>'Customer Info'!C8</f>
        <v>2026</v>
      </c>
      <c r="P11" s="249"/>
      <c r="S11">
        <v>1</v>
      </c>
      <c r="T11">
        <v>2</v>
      </c>
      <c r="U11">
        <v>3</v>
      </c>
      <c r="V11">
        <v>4</v>
      </c>
      <c r="W11">
        <v>5</v>
      </c>
      <c r="X11">
        <v>6</v>
      </c>
      <c r="Y11">
        <v>7</v>
      </c>
      <c r="Z11">
        <v>8</v>
      </c>
      <c r="AA11">
        <v>9</v>
      </c>
      <c r="AB11">
        <v>10</v>
      </c>
      <c r="AC11">
        <v>11</v>
      </c>
      <c r="AD11">
        <v>12</v>
      </c>
    </row>
    <row r="12" spans="1:30" ht="13" x14ac:dyDescent="0.3">
      <c r="A12" s="255" t="s">
        <v>250</v>
      </c>
      <c r="B12" s="156"/>
      <c r="C12" s="358" t="str">
        <f>'Customer Info'!$B$9</f>
        <v>No</v>
      </c>
      <c r="D12" s="101"/>
      <c r="P12" s="249"/>
    </row>
    <row r="13" spans="1:30" ht="13" x14ac:dyDescent="0.3">
      <c r="A13" s="527"/>
      <c r="B13" s="528"/>
      <c r="C13" s="528"/>
      <c r="D13" s="528"/>
      <c r="E13" s="528"/>
      <c r="F13" s="528"/>
      <c r="G13" s="528"/>
      <c r="H13" s="528"/>
      <c r="I13" s="528"/>
      <c r="J13" s="71"/>
      <c r="K13" s="71"/>
      <c r="L13" s="97"/>
      <c r="M13" s="97"/>
      <c r="N13" s="97"/>
      <c r="O13" s="97"/>
      <c r="P13" s="29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0" ht="13" x14ac:dyDescent="0.3">
      <c r="A14" s="260" t="s">
        <v>27</v>
      </c>
      <c r="B14" s="20"/>
      <c r="C14" s="20"/>
      <c r="D14" s="20"/>
      <c r="E14" s="20"/>
      <c r="F14" s="20"/>
      <c r="G14" s="20"/>
      <c r="H14" s="20"/>
      <c r="I14" s="20"/>
      <c r="P14" s="249"/>
      <c r="R14" s="3" t="s">
        <v>154</v>
      </c>
      <c r="S14">
        <f>'Rider Rates'!$C$71</f>
        <v>7.5079999999999994E-2</v>
      </c>
      <c r="T14">
        <f>'Rider Rates'!$C$71</f>
        <v>7.5079999999999994E-2</v>
      </c>
      <c r="U14">
        <f>'Rider Rates'!$C$71</f>
        <v>7.5079999999999994E-2</v>
      </c>
      <c r="V14">
        <f>'Rider Rates'!$C$71</f>
        <v>7.5079999999999994E-2</v>
      </c>
      <c r="W14">
        <f>'Rider Rates'!$C$71</f>
        <v>7.5079999999999994E-2</v>
      </c>
      <c r="X14">
        <f>'Rider Rates'!$C$70</f>
        <v>7.5079999999999994E-2</v>
      </c>
      <c r="Y14">
        <f>'Rider Rates'!$C$70</f>
        <v>7.5079999999999994E-2</v>
      </c>
      <c r="Z14">
        <f>'Rider Rates'!$C$70</f>
        <v>7.5079999999999994E-2</v>
      </c>
      <c r="AA14">
        <f>'Rider Rates'!$C$70</f>
        <v>7.5079999999999994E-2</v>
      </c>
      <c r="AB14">
        <f>'Rider Rates'!$C$71</f>
        <v>7.5079999999999994E-2</v>
      </c>
      <c r="AC14">
        <f>'Rider Rates'!$C$71</f>
        <v>7.5079999999999994E-2</v>
      </c>
      <c r="AD14">
        <f>'Rider Rates'!$C$71</f>
        <v>7.5079999999999994E-2</v>
      </c>
    </row>
    <row r="15" spans="1:30" x14ac:dyDescent="0.25">
      <c r="A15" s="254"/>
      <c r="P15" s="249"/>
      <c r="R15" s="61"/>
      <c r="S15" s="149"/>
      <c r="T15" s="149"/>
      <c r="U15" s="149"/>
      <c r="V15" s="149"/>
      <c r="W15" s="149"/>
      <c r="X15" s="149"/>
      <c r="Y15" s="149"/>
      <c r="Z15" s="149"/>
      <c r="AA15" s="149"/>
      <c r="AB15" s="149"/>
      <c r="AC15" s="149"/>
      <c r="AD15" s="149"/>
    </row>
    <row r="16" spans="1:30" x14ac:dyDescent="0.25">
      <c r="A16" s="259" t="s">
        <v>51</v>
      </c>
      <c r="B16" s="27"/>
      <c r="C16" s="29">
        <f>IF('Customer Info'!B21+'Customer Info'!B22-'Customer Info'!B23&lt;0,0,'Customer Info'!B21+'Customer Info'!B22-'Customer Info'!B23)</f>
        <v>0</v>
      </c>
      <c r="D16" s="27" t="s">
        <v>41</v>
      </c>
      <c r="E16" s="27"/>
      <c r="F16" s="28"/>
      <c r="G16" s="27"/>
      <c r="H16" s="27"/>
      <c r="I16" s="27"/>
      <c r="P16" s="249"/>
      <c r="R16" s="61"/>
      <c r="S16" s="149"/>
      <c r="T16" s="149"/>
      <c r="U16" s="149"/>
      <c r="V16" s="149"/>
      <c r="W16" s="149"/>
      <c r="X16" s="149"/>
      <c r="Y16" s="149"/>
      <c r="Z16" s="149"/>
      <c r="AA16" s="149"/>
      <c r="AB16" s="149"/>
      <c r="AC16" s="149"/>
      <c r="AD16" s="149"/>
    </row>
    <row r="17" spans="1:221" ht="13" x14ac:dyDescent="0.3">
      <c r="A17" s="259" t="s">
        <v>167</v>
      </c>
      <c r="B17" s="27"/>
      <c r="C17" s="29">
        <f>'Customer Info'!B21</f>
        <v>0</v>
      </c>
      <c r="D17" s="27" t="s">
        <v>41</v>
      </c>
      <c r="E17" s="27"/>
      <c r="F17" s="28"/>
      <c r="G17" s="21" t="s">
        <v>15</v>
      </c>
      <c r="H17" s="27"/>
      <c r="P17" s="249"/>
    </row>
    <row r="18" spans="1:221" ht="13" x14ac:dyDescent="0.3">
      <c r="A18" s="259" t="s">
        <v>168</v>
      </c>
      <c r="B18" s="27"/>
      <c r="C18" s="29">
        <f>'Customer Info'!B22</f>
        <v>0</v>
      </c>
      <c r="D18" s="313" t="s">
        <v>41</v>
      </c>
      <c r="E18" s="28"/>
      <c r="F18" s="28"/>
      <c r="G18" s="21" t="s">
        <v>15</v>
      </c>
      <c r="H18" s="27"/>
      <c r="I18" s="300" t="s">
        <v>15</v>
      </c>
      <c r="P18" s="249"/>
    </row>
    <row r="19" spans="1:221" x14ac:dyDescent="0.25">
      <c r="A19" s="254"/>
      <c r="P19" s="249"/>
    </row>
    <row r="20" spans="1:221" ht="13" x14ac:dyDescent="0.3">
      <c r="A20" s="260" t="s">
        <v>31</v>
      </c>
      <c r="B20" s="20"/>
      <c r="C20" s="20"/>
      <c r="D20" s="20"/>
      <c r="E20" s="20"/>
      <c r="F20" s="20"/>
      <c r="G20" s="520" t="s">
        <v>67</v>
      </c>
      <c r="H20" s="521"/>
      <c r="I20" s="521"/>
      <c r="J20" s="522"/>
      <c r="K20" s="20"/>
      <c r="L20" s="523" t="s">
        <v>68</v>
      </c>
      <c r="M20" s="523"/>
      <c r="N20" s="523"/>
      <c r="O20" s="523"/>
      <c r="P20" s="249"/>
    </row>
    <row r="21" spans="1:221" ht="13" x14ac:dyDescent="0.3">
      <c r="A21" s="254"/>
      <c r="G21" s="8" t="s">
        <v>64</v>
      </c>
      <c r="H21" s="8" t="s">
        <v>65</v>
      </c>
      <c r="I21" s="8" t="s">
        <v>66</v>
      </c>
      <c r="J21" s="5" t="s">
        <v>34</v>
      </c>
      <c r="L21" s="100" t="s">
        <v>64</v>
      </c>
      <c r="M21" s="100" t="s">
        <v>65</v>
      </c>
      <c r="N21" s="100" t="s">
        <v>66</v>
      </c>
      <c r="O21" s="100" t="s">
        <v>34</v>
      </c>
      <c r="P21" s="261" t="s">
        <v>56</v>
      </c>
    </row>
    <row r="22" spans="1:221" x14ac:dyDescent="0.25">
      <c r="A22" s="254" t="s">
        <v>32</v>
      </c>
      <c r="G22" s="66"/>
      <c r="H22" s="66"/>
      <c r="I22" s="66">
        <f>IF(MAX('Customer Info'!B18:B19,'Customer Info'!B16)&gt;2000,'Rider Rates'!B21,'Rider Rates'!B20)</f>
        <v>1102</v>
      </c>
      <c r="J22" s="66">
        <f>SUM(G22:I22)</f>
        <v>1102</v>
      </c>
      <c r="L22" s="67"/>
      <c r="M22" s="67"/>
      <c r="N22" s="67">
        <f>I22</f>
        <v>1102</v>
      </c>
      <c r="O22" s="162">
        <f>SUM(L22:N22)</f>
        <v>1102</v>
      </c>
      <c r="P22" s="262">
        <f>'Rider Rates'!$K$20</f>
        <v>46122</v>
      </c>
    </row>
    <row r="23" spans="1:221" x14ac:dyDescent="0.25">
      <c r="A23" s="314" t="s">
        <v>200</v>
      </c>
      <c r="D23" s="1">
        <f>C16</f>
        <v>0</v>
      </c>
      <c r="E23" s="30" t="s">
        <v>41</v>
      </c>
      <c r="F23" s="4" t="s">
        <v>8</v>
      </c>
      <c r="G23" s="64"/>
      <c r="H23" s="64"/>
      <c r="I23" s="64">
        <f>'Rider Rates'!$C$20</f>
        <v>6.5699999999999998E-5</v>
      </c>
      <c r="J23" s="64">
        <f>SUM(G23:I23)</f>
        <v>6.5699999999999998E-5</v>
      </c>
      <c r="K23" s="31" t="s">
        <v>42</v>
      </c>
      <c r="L23" s="66"/>
      <c r="M23" s="66"/>
      <c r="N23" s="66">
        <f>IF(C16&lt;0,0,ROUND($D23*I23,2))</f>
        <v>0</v>
      </c>
      <c r="O23" s="162">
        <f>SUM(L23:N23)</f>
        <v>0</v>
      </c>
      <c r="P23" s="262">
        <f>'Rider Rates'!$K$20</f>
        <v>46122</v>
      </c>
    </row>
    <row r="24" spans="1:221" ht="13" x14ac:dyDescent="0.3">
      <c r="A24" s="301" t="s">
        <v>50</v>
      </c>
      <c r="B24" s="32"/>
      <c r="C24" s="32"/>
      <c r="D24" s="33"/>
      <c r="E24" s="33"/>
      <c r="F24" s="32"/>
      <c r="G24" s="32"/>
      <c r="H24" s="32"/>
      <c r="I24" s="32"/>
      <c r="J24" s="32"/>
      <c r="K24" s="34"/>
      <c r="L24" s="210"/>
      <c r="M24" s="210"/>
      <c r="N24" s="210">
        <f>SUM(N22:N23)</f>
        <v>1102</v>
      </c>
      <c r="O24" s="210">
        <f>SUM(O22:O23)</f>
        <v>1102</v>
      </c>
      <c r="P24" s="249"/>
    </row>
    <row r="25" spans="1:221" ht="13" x14ac:dyDescent="0.3">
      <c r="A25" s="302"/>
      <c r="B25" s="68"/>
      <c r="C25" s="69"/>
      <c r="D25" s="69"/>
      <c r="E25" s="69"/>
      <c r="F25" s="69"/>
      <c r="G25" s="70"/>
      <c r="H25" s="70"/>
      <c r="I25" s="70"/>
      <c r="J25" s="70"/>
      <c r="K25" s="68"/>
      <c r="L25" s="68"/>
      <c r="M25" s="68"/>
      <c r="N25" s="68"/>
      <c r="O25" s="68"/>
      <c r="P25" s="303"/>
    </row>
    <row r="26" spans="1:221" ht="13" x14ac:dyDescent="0.3">
      <c r="A26" s="267" t="s">
        <v>69</v>
      </c>
      <c r="B26" s="125"/>
      <c r="C26" s="125"/>
      <c r="D26" s="126"/>
      <c r="E26" s="126"/>
      <c r="F26" s="125"/>
      <c r="G26" s="126"/>
      <c r="H26" s="126"/>
      <c r="I26" s="126"/>
      <c r="J26" s="126"/>
      <c r="K26" s="126"/>
      <c r="L26" s="126"/>
      <c r="M26" s="126"/>
      <c r="N26" s="126"/>
      <c r="O26" s="126"/>
      <c r="P26" s="270"/>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ht="13" x14ac:dyDescent="0.3">
      <c r="A27" s="267"/>
      <c r="B27" s="125"/>
      <c r="C27" s="125"/>
      <c r="D27" s="126"/>
      <c r="E27" s="126"/>
      <c r="F27" s="125"/>
      <c r="G27" s="126"/>
      <c r="H27" s="126"/>
      <c r="I27" s="126"/>
      <c r="J27" s="126"/>
      <c r="K27" s="126"/>
      <c r="L27" s="126"/>
      <c r="M27" s="126"/>
      <c r="N27" s="126"/>
      <c r="O27" s="126"/>
      <c r="P27" s="270"/>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ht="13" x14ac:dyDescent="0.3">
      <c r="A28" s="278" t="s">
        <v>292</v>
      </c>
      <c r="B28" s="61"/>
      <c r="C28" s="61"/>
      <c r="D28" s="61"/>
      <c r="E28" s="61"/>
      <c r="F28" s="61"/>
      <c r="G28" s="61"/>
      <c r="H28" s="61"/>
      <c r="I28" s="61"/>
      <c r="J28" s="61"/>
      <c r="K28" s="61"/>
      <c r="L28" s="61"/>
      <c r="M28" s="61"/>
      <c r="N28" s="61"/>
      <c r="O28" s="61"/>
      <c r="P28" s="294"/>
      <c r="Q28" s="79"/>
      <c r="R28" s="132"/>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5">
      <c r="A29" s="271" t="s">
        <v>372</v>
      </c>
      <c r="B29" s="133"/>
      <c r="C29" s="133"/>
      <c r="D29" s="77">
        <f>IF($C$16&lt;0,0,IF($C$16&gt;833000,833000,$C$16))</f>
        <v>0</v>
      </c>
      <c r="E29" s="78" t="s">
        <v>41</v>
      </c>
      <c r="F29" s="79" t="s">
        <v>8</v>
      </c>
      <c r="G29" s="80"/>
      <c r="H29" s="80"/>
      <c r="I29" s="80">
        <f>'Rider Rates'!$G$35</f>
        <v>5.5215000000000004E-3</v>
      </c>
      <c r="J29" s="80">
        <f t="shared" ref="J29:J33" si="0">SUM(G29:I29)</f>
        <v>5.5215000000000004E-3</v>
      </c>
      <c r="K29" s="81" t="s">
        <v>42</v>
      </c>
      <c r="L29" s="82"/>
      <c r="M29" s="82"/>
      <c r="N29" s="82">
        <f t="shared" ref="N29:N34" si="1">ROUND(D29*I29,2)</f>
        <v>0</v>
      </c>
      <c r="O29" s="82">
        <f t="shared" ref="O29:O58" si="2">SUM(L29:N29)</f>
        <v>0</v>
      </c>
      <c r="P29" s="262">
        <f>'Rider Rates'!$O$35</f>
        <v>46022</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5">
      <c r="A30" s="271" t="s">
        <v>373</v>
      </c>
      <c r="B30" s="61"/>
      <c r="C30" s="61"/>
      <c r="D30" s="1">
        <f>IF($C$16&gt;833000,$C$16-833000,0)</f>
        <v>0</v>
      </c>
      <c r="E30" s="78" t="s">
        <v>41</v>
      </c>
      <c r="F30" s="79" t="s">
        <v>8</v>
      </c>
      <c r="G30" s="80"/>
      <c r="H30" s="80"/>
      <c r="I30" s="80">
        <f>'Rider Rates'!$G$36</f>
        <v>1.7560000000000001E-4</v>
      </c>
      <c r="J30" s="80">
        <f t="shared" si="0"/>
        <v>1.7560000000000001E-4</v>
      </c>
      <c r="K30" s="81" t="s">
        <v>42</v>
      </c>
      <c r="L30" s="82"/>
      <c r="M30" s="82"/>
      <c r="N30" s="82">
        <f t="shared" si="1"/>
        <v>0</v>
      </c>
      <c r="O30" s="82">
        <f t="shared" si="2"/>
        <v>0</v>
      </c>
      <c r="P30" s="262">
        <f>'Rider Rates'!$O$36</f>
        <v>45293</v>
      </c>
      <c r="Q30" s="79"/>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5">
      <c r="A31" s="271" t="s">
        <v>92</v>
      </c>
      <c r="B31" s="61"/>
      <c r="C31" s="61"/>
      <c r="D31" s="77">
        <f>IF('Customer Info'!$C$31=TRUE,0,IF($C$16&lt;0,0,IF($C$16&gt;2000,2000,$C$16)))</f>
        <v>0</v>
      </c>
      <c r="E31" s="78" t="s">
        <v>41</v>
      </c>
      <c r="F31" s="79" t="s">
        <v>8</v>
      </c>
      <c r="G31" s="80"/>
      <c r="H31" s="80"/>
      <c r="I31" s="80">
        <f>'Rider Rates'!$G$37</f>
        <v>4.6499999999999996E-3</v>
      </c>
      <c r="J31" s="80">
        <f t="shared" si="0"/>
        <v>4.6499999999999996E-3</v>
      </c>
      <c r="K31" s="81" t="s">
        <v>42</v>
      </c>
      <c r="L31" s="82"/>
      <c r="M31" s="82"/>
      <c r="N31" s="82">
        <f t="shared" si="1"/>
        <v>0</v>
      </c>
      <c r="O31" s="82">
        <f t="shared" si="2"/>
        <v>0</v>
      </c>
      <c r="P31" s="262">
        <f>'Rider Rates'!$O$37</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5">
      <c r="A32" s="271" t="s">
        <v>93</v>
      </c>
      <c r="B32" s="61"/>
      <c r="C32" s="61"/>
      <c r="D32" s="77">
        <f>IF('Customer Info'!$C$31=TRUE,0,IF($C$16&lt;=2000,0,IF($C$16=0,0,IF($C$16-2000&gt;13000,13000,$C$16-2000))))</f>
        <v>0</v>
      </c>
      <c r="E32" s="78" t="s">
        <v>41</v>
      </c>
      <c r="F32" s="79" t="s">
        <v>8</v>
      </c>
      <c r="G32" s="80"/>
      <c r="H32" s="80"/>
      <c r="I32" s="80">
        <f>'Rider Rates'!$G$38</f>
        <v>4.1900000000000001E-3</v>
      </c>
      <c r="J32" s="80">
        <f t="shared" si="0"/>
        <v>4.1900000000000001E-3</v>
      </c>
      <c r="K32" s="81" t="s">
        <v>42</v>
      </c>
      <c r="L32" s="82"/>
      <c r="M32" s="82"/>
      <c r="N32" s="82">
        <f t="shared" si="1"/>
        <v>0</v>
      </c>
      <c r="O32" s="82">
        <f t="shared" si="2"/>
        <v>0</v>
      </c>
      <c r="P32" s="262">
        <f>'Rider Rates'!$O$38</f>
        <v>44531</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5">
      <c r="A33" s="271" t="s">
        <v>94</v>
      </c>
      <c r="B33" s="61"/>
      <c r="C33" s="61"/>
      <c r="D33" s="77">
        <f>IF('Customer Info'!$C$31=TRUE,0,IF($C$16=0,0,IF($C$16-15000&gt;=0,$C$16-15000,0)))</f>
        <v>0</v>
      </c>
      <c r="E33" s="78" t="s">
        <v>41</v>
      </c>
      <c r="F33" s="79" t="s">
        <v>8</v>
      </c>
      <c r="G33" s="80"/>
      <c r="H33" s="80"/>
      <c r="I33" s="80">
        <f>'Rider Rates'!$G$39</f>
        <v>3.63E-3</v>
      </c>
      <c r="J33" s="80">
        <f t="shared" si="0"/>
        <v>3.63E-3</v>
      </c>
      <c r="K33" s="81" t="s">
        <v>42</v>
      </c>
      <c r="L33" s="82"/>
      <c r="M33" s="82"/>
      <c r="N33" s="82">
        <f t="shared" si="1"/>
        <v>0</v>
      </c>
      <c r="O33" s="82">
        <f t="shared" si="2"/>
        <v>0</v>
      </c>
      <c r="P33" s="262">
        <f>'Rider Rates'!$O$39</f>
        <v>44531</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5">
      <c r="A34" s="272" t="s">
        <v>159</v>
      </c>
      <c r="B34" s="61"/>
      <c r="C34" s="61"/>
      <c r="D34" s="77">
        <f>IF($C$16&lt;1,0,$C$16)</f>
        <v>0</v>
      </c>
      <c r="E34" s="78" t="s">
        <v>41</v>
      </c>
      <c r="F34" s="196" t="s">
        <v>8</v>
      </c>
      <c r="G34" s="124"/>
      <c r="H34" s="124"/>
      <c r="I34" s="80">
        <f>'Rider Rates'!$I$40</f>
        <v>-1.06E-3</v>
      </c>
      <c r="J34" s="198">
        <f t="shared" ref="J34:J45" si="3">SUM(G34:I34)</f>
        <v>-1.06E-3</v>
      </c>
      <c r="K34" s="81" t="s">
        <v>42</v>
      </c>
      <c r="L34" s="82"/>
      <c r="M34" s="82"/>
      <c r="N34" s="82">
        <f t="shared" si="1"/>
        <v>0</v>
      </c>
      <c r="O34" s="82">
        <f t="shared" ref="O34:O45" si="4">SUM(L34:N34)</f>
        <v>0</v>
      </c>
      <c r="P34" s="262">
        <f>'Rider Rates'!$O$40</f>
        <v>46122</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ht="13" x14ac:dyDescent="0.3">
      <c r="A35" s="272" t="s">
        <v>162</v>
      </c>
      <c r="B35" s="61"/>
      <c r="C35" s="61"/>
      <c r="D35" s="151"/>
      <c r="E35" s="78" t="s">
        <v>109</v>
      </c>
      <c r="F35" s="79"/>
      <c r="G35" s="87"/>
      <c r="H35" s="88"/>
      <c r="I35" s="152">
        <f>'Rider Rates'!$C$41</f>
        <v>1.02</v>
      </c>
      <c r="J35" s="152">
        <f t="shared" si="3"/>
        <v>1.02</v>
      </c>
      <c r="K35" s="81"/>
      <c r="L35" s="82"/>
      <c r="M35" s="82"/>
      <c r="N35" s="82">
        <f>I35</f>
        <v>1.02</v>
      </c>
      <c r="O35" s="82">
        <f t="shared" si="4"/>
        <v>1.02</v>
      </c>
      <c r="P35" s="262">
        <f>'Rider Rates'!$O$41</f>
        <v>46122</v>
      </c>
      <c r="Q35" s="79"/>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ht="13" x14ac:dyDescent="0.3">
      <c r="A36" s="271" t="s">
        <v>352</v>
      </c>
      <c r="B36" s="61"/>
      <c r="C36" s="61"/>
      <c r="D36" s="151"/>
      <c r="E36" s="78" t="s">
        <v>109</v>
      </c>
      <c r="F36" s="79"/>
      <c r="G36" s="87"/>
      <c r="H36" s="88"/>
      <c r="I36" s="152">
        <f>'Rider Rates'!$C$42</f>
        <v>22.68</v>
      </c>
      <c r="J36" s="152">
        <f t="shared" si="3"/>
        <v>22.68</v>
      </c>
      <c r="K36" s="81"/>
      <c r="L36" s="82"/>
      <c r="M36" s="82"/>
      <c r="N36" s="82">
        <f>I36</f>
        <v>22.68</v>
      </c>
      <c r="O36" s="82">
        <f t="shared" si="4"/>
        <v>22.68</v>
      </c>
      <c r="P36" s="262">
        <f>'Rider Rates'!$O$42</f>
        <v>46203</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ht="13" x14ac:dyDescent="0.3">
      <c r="A37" s="271" t="s">
        <v>133</v>
      </c>
      <c r="B37" s="61"/>
      <c r="C37" s="61"/>
      <c r="D37" s="151">
        <f>$N$24</f>
        <v>1102</v>
      </c>
      <c r="E37" s="78" t="s">
        <v>115</v>
      </c>
      <c r="F37" s="79" t="s">
        <v>8</v>
      </c>
      <c r="G37" s="87"/>
      <c r="H37" s="88"/>
      <c r="I37" s="93">
        <f>'Rider Rates'!$F$43</f>
        <v>4.08549E-2</v>
      </c>
      <c r="J37" s="93">
        <f t="shared" si="3"/>
        <v>4.08549E-2</v>
      </c>
      <c r="K37" s="81"/>
      <c r="L37" s="82"/>
      <c r="M37" s="82"/>
      <c r="N37" s="82">
        <f>ROUND($N$24*I37,2)</f>
        <v>45.02</v>
      </c>
      <c r="O37" s="82">
        <f t="shared" si="4"/>
        <v>45.02</v>
      </c>
      <c r="P37" s="262">
        <f>'Rider Rates'!$O$43</f>
        <v>46203</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ht="13" x14ac:dyDescent="0.3">
      <c r="A38" s="271" t="s">
        <v>78</v>
      </c>
      <c r="B38" s="61"/>
      <c r="C38" s="61"/>
      <c r="D38" s="151">
        <f>$N$24</f>
        <v>1102</v>
      </c>
      <c r="E38" s="78" t="s">
        <v>115</v>
      </c>
      <c r="F38" s="79" t="s">
        <v>8</v>
      </c>
      <c r="G38" s="86"/>
      <c r="H38" s="5"/>
      <c r="I38" s="93">
        <f>'Rider Rates'!$F$44</f>
        <v>1.8019E-2</v>
      </c>
      <c r="J38" s="93">
        <f t="shared" si="3"/>
        <v>1.8019E-2</v>
      </c>
      <c r="K38" s="81"/>
      <c r="L38" s="82"/>
      <c r="M38" s="82"/>
      <c r="N38" s="82">
        <f>ROUND($N$24*I38,2)</f>
        <v>19.86</v>
      </c>
      <c r="O38" s="82">
        <f t="shared" si="4"/>
        <v>19.86</v>
      </c>
      <c r="P38" s="262">
        <f>'Rider Rates'!$O$44</f>
        <v>46122</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ht="13" x14ac:dyDescent="0.3">
      <c r="A39" s="271" t="s">
        <v>79</v>
      </c>
      <c r="B39" s="61"/>
      <c r="C39" s="61"/>
      <c r="D39" s="151">
        <f>$N$24</f>
        <v>1102</v>
      </c>
      <c r="E39" s="78" t="s">
        <v>115</v>
      </c>
      <c r="F39" s="79" t="s">
        <v>8</v>
      </c>
      <c r="G39" s="87"/>
      <c r="H39" s="88"/>
      <c r="I39" s="93">
        <f>'Rider Rates'!$F$45</f>
        <v>5.8023605956771022E-2</v>
      </c>
      <c r="J39" s="93">
        <f t="shared" si="3"/>
        <v>5.8023605956771022E-2</v>
      </c>
      <c r="K39" s="81"/>
      <c r="L39" s="82"/>
      <c r="M39" s="82"/>
      <c r="N39" s="82">
        <f>ROUND($N$24*I39,2)</f>
        <v>63.94</v>
      </c>
      <c r="O39" s="82">
        <f t="shared" si="4"/>
        <v>63.94</v>
      </c>
      <c r="P39" s="262">
        <f>'Rider Rates'!$O$45</f>
        <v>46122</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ht="13" x14ac:dyDescent="0.3">
      <c r="A40" s="272" t="s">
        <v>173</v>
      </c>
      <c r="B40" s="61"/>
      <c r="C40" s="61"/>
      <c r="D40" s="151">
        <f>$N$24</f>
        <v>1102</v>
      </c>
      <c r="E40" s="78" t="s">
        <v>115</v>
      </c>
      <c r="F40" s="79" t="s">
        <v>8</v>
      </c>
      <c r="G40" s="80"/>
      <c r="H40" s="80"/>
      <c r="I40" s="93">
        <f>'Rider Rates'!$F$46</f>
        <v>0</v>
      </c>
      <c r="J40" s="135">
        <f t="shared" si="3"/>
        <v>0</v>
      </c>
      <c r="K40" s="81"/>
      <c r="L40" s="82"/>
      <c r="M40" s="82"/>
      <c r="N40" s="82">
        <f>ROUND($N$24*I40,2)</f>
        <v>0</v>
      </c>
      <c r="O40" s="82">
        <f t="shared" si="4"/>
        <v>0</v>
      </c>
      <c r="P40" s="262">
        <f>'Rider Rates'!$O$46</f>
        <v>44713</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5">
      <c r="A41" s="269" t="s">
        <v>160</v>
      </c>
      <c r="B41" s="61"/>
      <c r="C41" s="61"/>
      <c r="D41" s="77">
        <f>IF($C$16&lt;0,0,IF($C$16&gt;833000,833000,$C$16))</f>
        <v>0</v>
      </c>
      <c r="E41" s="78" t="s">
        <v>41</v>
      </c>
      <c r="F41" s="79" t="s">
        <v>8</v>
      </c>
      <c r="G41" s="80"/>
      <c r="H41" s="80"/>
      <c r="I41" s="80">
        <f>'Rider Rates'!$I$47</f>
        <v>0</v>
      </c>
      <c r="J41" s="80">
        <f t="shared" si="3"/>
        <v>0</v>
      </c>
      <c r="K41" s="81" t="s">
        <v>42</v>
      </c>
      <c r="L41" s="82"/>
      <c r="M41" s="82"/>
      <c r="N41" s="82">
        <f>ROUND(D41*I41,2)</f>
        <v>0</v>
      </c>
      <c r="O41" s="82">
        <f t="shared" si="4"/>
        <v>0</v>
      </c>
      <c r="P41" s="262">
        <f>'Rider Rates'!$O$47</f>
        <v>45883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5">
      <c r="A42" s="269" t="s">
        <v>342</v>
      </c>
      <c r="B42" s="61"/>
      <c r="C42" s="61"/>
      <c r="D42" s="77">
        <f>IF(C16&lt;0,0,IF(C16&gt;833000,833000,C16))</f>
        <v>0</v>
      </c>
      <c r="E42" s="78" t="s">
        <v>41</v>
      </c>
      <c r="F42" s="79" t="s">
        <v>8</v>
      </c>
      <c r="G42" s="205"/>
      <c r="H42" s="205"/>
      <c r="I42" s="80">
        <f>'Rider Rates'!$I$48</f>
        <v>0</v>
      </c>
      <c r="J42" s="205">
        <f t="shared" si="3"/>
        <v>0</v>
      </c>
      <c r="K42" s="81" t="s">
        <v>42</v>
      </c>
      <c r="L42" s="206"/>
      <c r="M42" s="206"/>
      <c r="N42" s="206">
        <f>IF(D42*I42&gt;242,242,D42*I42)</f>
        <v>0</v>
      </c>
      <c r="O42" s="206">
        <f t="shared" si="4"/>
        <v>0</v>
      </c>
      <c r="P42" s="262">
        <f>'Rider Rates'!O48</f>
        <v>45883</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5">
      <c r="A43" s="269" t="s">
        <v>176</v>
      </c>
      <c r="B43" s="61"/>
      <c r="C43" s="61"/>
      <c r="D43" s="77">
        <f>C16</f>
        <v>0</v>
      </c>
      <c r="E43" s="78" t="s">
        <v>41</v>
      </c>
      <c r="F43" s="196" t="s">
        <v>8</v>
      </c>
      <c r="G43" s="80"/>
      <c r="H43" s="80"/>
      <c r="I43" s="205">
        <f>'Rider Rates'!$M$49</f>
        <v>0</v>
      </c>
      <c r="J43" s="205">
        <f t="shared" si="3"/>
        <v>0</v>
      </c>
      <c r="K43" s="81" t="s">
        <v>42</v>
      </c>
      <c r="L43" s="82"/>
      <c r="M43" s="82"/>
      <c r="N43" s="82">
        <f>ROUND(D43*I43,2)</f>
        <v>0</v>
      </c>
      <c r="O43" s="82">
        <f t="shared" si="4"/>
        <v>0</v>
      </c>
      <c r="P43" s="262" t="e">
        <f>'Rider Rates'!#REF!</f>
        <v>#REF!</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5">
      <c r="A44" s="269" t="s">
        <v>175</v>
      </c>
      <c r="B44" s="61"/>
      <c r="C44" s="61"/>
      <c r="D44" s="77"/>
      <c r="E44" s="78" t="s">
        <v>109</v>
      </c>
      <c r="F44" s="79" t="s">
        <v>8</v>
      </c>
      <c r="G44" s="203"/>
      <c r="H44" s="203"/>
      <c r="I44" s="205">
        <f>'Rider Rates'!$C$50</f>
        <v>0</v>
      </c>
      <c r="J44" s="205">
        <f t="shared" si="3"/>
        <v>0</v>
      </c>
      <c r="K44" s="81"/>
      <c r="L44" s="162"/>
      <c r="M44" s="162"/>
      <c r="N44" s="162">
        <f>I44</f>
        <v>0</v>
      </c>
      <c r="O44" s="162">
        <f t="shared" si="4"/>
        <v>0</v>
      </c>
      <c r="P44" s="262">
        <f>'Rider Rates'!$O$50</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5">
      <c r="A45" s="272" t="s">
        <v>174</v>
      </c>
      <c r="B45" s="61"/>
      <c r="C45" s="61"/>
      <c r="D45" s="77">
        <f>IF($C$16&lt;0,0,$C$16)</f>
        <v>0</v>
      </c>
      <c r="E45" s="78" t="s">
        <v>41</v>
      </c>
      <c r="F45" s="79" t="s">
        <v>8</v>
      </c>
      <c r="G45" s="80"/>
      <c r="H45" s="80"/>
      <c r="I45" s="205">
        <f>'Rider Rates'!$I$51</f>
        <v>0</v>
      </c>
      <c r="J45" s="205">
        <f t="shared" si="3"/>
        <v>0</v>
      </c>
      <c r="K45" s="81" t="s">
        <v>42</v>
      </c>
      <c r="L45" s="82"/>
      <c r="M45" s="82"/>
      <c r="N45" s="82">
        <f>ROUND(D45*I45, 2)</f>
        <v>0</v>
      </c>
      <c r="O45" s="162">
        <f t="shared" si="4"/>
        <v>0</v>
      </c>
      <c r="P45" s="262">
        <f>'Rider Rates'!$O$51</f>
        <v>45444</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5">
      <c r="A46" s="271" t="s">
        <v>91</v>
      </c>
      <c r="B46" s="61"/>
      <c r="C46" s="61"/>
      <c r="D46" s="77">
        <f>IF('Customer Info'!C33=TRUE,0,IF($C$16&lt;0,0,$C$16))</f>
        <v>0</v>
      </c>
      <c r="E46" s="78" t="s">
        <v>41</v>
      </c>
      <c r="F46" s="79" t="s">
        <v>8</v>
      </c>
      <c r="G46" s="80"/>
      <c r="H46" s="80"/>
      <c r="I46" s="205">
        <f>'Rider Rates'!$M$55</f>
        <v>0</v>
      </c>
      <c r="J46" s="205">
        <f>SUM(G46:I46)</f>
        <v>0</v>
      </c>
      <c r="K46" s="81" t="s">
        <v>42</v>
      </c>
      <c r="L46" s="82"/>
      <c r="M46" s="82"/>
      <c r="N46" s="82">
        <f>ROUND(D46*I46, 2)</f>
        <v>0</v>
      </c>
      <c r="O46" s="82">
        <f>SUM(L46:N46)</f>
        <v>0</v>
      </c>
      <c r="P46" s="262">
        <f>'Rider Rates'!$O$55</f>
        <v>45444</v>
      </c>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5">
      <c r="A47" s="271" t="s">
        <v>91</v>
      </c>
      <c r="B47" s="61"/>
      <c r="C47" s="61"/>
      <c r="D47" s="77"/>
      <c r="E47" s="78" t="s">
        <v>109</v>
      </c>
      <c r="F47" s="79"/>
      <c r="G47" s="80"/>
      <c r="H47" s="80"/>
      <c r="I47" s="205">
        <f>'Rider Rates'!$D$55</f>
        <v>0</v>
      </c>
      <c r="J47" s="205">
        <f>SUM(G47:I47)</f>
        <v>0</v>
      </c>
      <c r="K47" s="81"/>
      <c r="L47" s="82"/>
      <c r="M47" s="82"/>
      <c r="N47" s="82">
        <f>I47</f>
        <v>0</v>
      </c>
      <c r="O47" s="82">
        <f>SUM(L47:N47)</f>
        <v>0</v>
      </c>
      <c r="P47" s="262">
        <f>'Rider Rates'!$O$55</f>
        <v>45444</v>
      </c>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5">
      <c r="A48" s="269" t="s">
        <v>177</v>
      </c>
      <c r="B48" s="61"/>
      <c r="C48" s="61"/>
      <c r="D48" s="77"/>
      <c r="E48" s="78"/>
      <c r="F48" s="79"/>
      <c r="G48" s="203"/>
      <c r="H48" s="203"/>
      <c r="I48" s="80"/>
      <c r="J48" s="203"/>
      <c r="K48" s="81"/>
      <c r="L48" s="162"/>
      <c r="M48" s="162"/>
      <c r="N48" s="162"/>
      <c r="O48" s="162"/>
      <c r="P48" s="295"/>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5">
      <c r="A49" s="269"/>
      <c r="B49" s="61"/>
      <c r="C49" s="61"/>
      <c r="D49" s="77"/>
      <c r="E49" s="78"/>
      <c r="F49" s="79"/>
      <c r="G49" s="77"/>
      <c r="H49" s="77"/>
      <c r="I49" s="77"/>
      <c r="J49" s="77"/>
      <c r="K49" s="77"/>
      <c r="L49" s="77"/>
      <c r="M49" s="77"/>
      <c r="N49" s="77"/>
      <c r="O49" s="77"/>
      <c r="P49" s="295"/>
      <c r="Q49" s="79"/>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ht="13" x14ac:dyDescent="0.3">
      <c r="A50" s="278" t="s">
        <v>293</v>
      </c>
      <c r="B50" s="61"/>
      <c r="C50" s="61"/>
      <c r="D50" s="77"/>
      <c r="E50" s="78"/>
      <c r="F50" s="79"/>
      <c r="G50" s="77"/>
      <c r="H50" s="77"/>
      <c r="I50" s="77"/>
      <c r="J50" s="77"/>
      <c r="K50" s="77"/>
      <c r="L50" s="77"/>
      <c r="M50" s="77"/>
      <c r="N50" s="77"/>
      <c r="O50" s="77"/>
      <c r="P50" s="295"/>
      <c r="Q50" s="79"/>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5">
      <c r="A51" s="272" t="s">
        <v>155</v>
      </c>
      <c r="B51" s="61"/>
      <c r="C51" s="61"/>
      <c r="D51" s="77">
        <f>IF($C$16&lt;0,0,$C$16)</f>
        <v>0</v>
      </c>
      <c r="E51" s="78" t="s">
        <v>41</v>
      </c>
      <c r="F51" s="79" t="s">
        <v>8</v>
      </c>
      <c r="G51" s="80"/>
      <c r="H51" s="80">
        <f>'Rider Rates'!$C$64</f>
        <v>3.1686899999999997E-2</v>
      </c>
      <c r="I51" s="80"/>
      <c r="J51" s="80">
        <f>SUM(G51:I51)</f>
        <v>3.1686899999999997E-2</v>
      </c>
      <c r="K51" s="81" t="s">
        <v>42</v>
      </c>
      <c r="L51" s="82"/>
      <c r="M51" s="82">
        <f>ROUND(D51*H51,2)</f>
        <v>0</v>
      </c>
      <c r="N51" s="160"/>
      <c r="O51" s="82">
        <f>SUM(L51:N51)</f>
        <v>0</v>
      </c>
      <c r="P51" s="262">
        <f>'Rider Rates'!L64</f>
        <v>46112</v>
      </c>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5">
      <c r="A52" s="272"/>
      <c r="B52" s="61"/>
      <c r="C52" s="61"/>
      <c r="D52" s="77"/>
      <c r="E52" s="78"/>
      <c r="F52" s="61"/>
      <c r="G52" s="61"/>
      <c r="H52" s="61"/>
      <c r="I52" s="61"/>
      <c r="J52" s="61"/>
      <c r="K52" s="61"/>
      <c r="L52" s="61"/>
      <c r="M52" s="61"/>
      <c r="N52" s="61"/>
      <c r="O52" s="61"/>
      <c r="P52" s="262"/>
      <c r="Q52" s="79"/>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ht="13" x14ac:dyDescent="0.3">
      <c r="A53" s="278" t="s">
        <v>294</v>
      </c>
      <c r="B53" s="61"/>
      <c r="C53" s="61"/>
      <c r="D53" s="77"/>
      <c r="E53" s="78"/>
      <c r="F53" s="61"/>
      <c r="G53" s="61"/>
      <c r="H53" s="61"/>
      <c r="I53" s="61"/>
      <c r="J53" s="61"/>
      <c r="K53" s="61"/>
      <c r="L53" s="61"/>
      <c r="M53" s="61"/>
      <c r="N53" s="61"/>
      <c r="O53" s="61"/>
      <c r="P53" s="262"/>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5">
      <c r="A54" s="272" t="s">
        <v>153</v>
      </c>
      <c r="B54" s="61"/>
      <c r="C54" s="61"/>
      <c r="D54" s="77">
        <f>IF($C$12="Yes",0,C17+C18)</f>
        <v>0</v>
      </c>
      <c r="E54" s="78" t="s">
        <v>41</v>
      </c>
      <c r="F54" s="79" t="s">
        <v>8</v>
      </c>
      <c r="G54" s="80">
        <f>IF($C$12="Yes",0,'Rider Rates'!$F$70)</f>
        <v>7.17E-2</v>
      </c>
      <c r="H54" s="80"/>
      <c r="I54" s="80"/>
      <c r="J54" s="185">
        <f>SUM(G54:H54)</f>
        <v>7.17E-2</v>
      </c>
      <c r="K54" s="81" t="s">
        <v>42</v>
      </c>
      <c r="L54" s="82">
        <f>ROUND(D54*G54,2)</f>
        <v>0</v>
      </c>
      <c r="M54" s="82"/>
      <c r="N54" s="82"/>
      <c r="O54" s="82">
        <f t="shared" si="2"/>
        <v>0</v>
      </c>
      <c r="P54" s="262">
        <f>'Rider Rates'!G70</f>
        <v>46174</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5">
      <c r="A55" s="272" t="s">
        <v>137</v>
      </c>
      <c r="B55" s="61"/>
      <c r="C55" s="61"/>
      <c r="D55" s="77">
        <f>IF($C$12="Yes",0,C17)</f>
        <v>0</v>
      </c>
      <c r="E55" s="78" t="s">
        <v>41</v>
      </c>
      <c r="F55" s="79" t="s">
        <v>8</v>
      </c>
      <c r="G55" s="80">
        <f>IF($C$12="Yes",0,'Rider Rates'!$Q$75)</f>
        <v>1.9044599999999998E-2</v>
      </c>
      <c r="H55" s="80"/>
      <c r="I55" s="80"/>
      <c r="J55" s="185">
        <f>SUM(G55:H55)</f>
        <v>1.9044599999999998E-2</v>
      </c>
      <c r="K55" s="81" t="s">
        <v>42</v>
      </c>
      <c r="L55" s="82">
        <f>ROUND(D55*G55,2)</f>
        <v>0</v>
      </c>
      <c r="M55" s="82"/>
      <c r="N55" s="82"/>
      <c r="O55" s="82">
        <f t="shared" si="2"/>
        <v>0</v>
      </c>
      <c r="P55" s="262">
        <f>'Rider Rates'!R75</f>
        <v>46174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5">
      <c r="A56" s="272" t="s">
        <v>164</v>
      </c>
      <c r="B56" s="61"/>
      <c r="C56" s="61"/>
      <c r="D56" s="77">
        <f>IF($C$12="Yes",0,C18)</f>
        <v>0</v>
      </c>
      <c r="E56" s="78" t="s">
        <v>41</v>
      </c>
      <c r="F56" s="196" t="s">
        <v>8</v>
      </c>
      <c r="G56" s="80">
        <f>IF($C$12="Yes",0,'Rider Rates'!$Q$76)</f>
        <v>7.8949999999999992E-3</v>
      </c>
      <c r="H56" s="80"/>
      <c r="I56" s="80"/>
      <c r="J56" s="185">
        <f>SUM(G56:H56)</f>
        <v>7.8949999999999992E-3</v>
      </c>
      <c r="K56" s="81" t="s">
        <v>42</v>
      </c>
      <c r="L56" s="82">
        <f>ROUND(D56*G56,2)</f>
        <v>0</v>
      </c>
      <c r="M56" s="82"/>
      <c r="N56" s="82"/>
      <c r="O56" s="82">
        <f t="shared" si="2"/>
        <v>0</v>
      </c>
      <c r="P56" s="262">
        <f>'Rider Rates'!R76</f>
        <v>46174</v>
      </c>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5">
      <c r="A57" s="272" t="s">
        <v>158</v>
      </c>
      <c r="B57" s="61"/>
      <c r="C57" s="61"/>
      <c r="D57" s="77">
        <f>IF($C$12="Yes",0,C17+C18)</f>
        <v>0</v>
      </c>
      <c r="E57" s="78" t="s">
        <v>41</v>
      </c>
      <c r="F57" s="79" t="s">
        <v>8</v>
      </c>
      <c r="G57" s="80">
        <f>IF($C$12="Yes",0,'Rider Rates'!$B$79)</f>
        <v>4.1209999999999997E-3</v>
      </c>
      <c r="H57" s="80"/>
      <c r="I57" s="80"/>
      <c r="J57" s="185">
        <f>SUM(G57:H57)</f>
        <v>4.1209999999999997E-3</v>
      </c>
      <c r="K57" s="81" t="s">
        <v>42</v>
      </c>
      <c r="L57" s="82">
        <f>ROUND(D57*G57,2)</f>
        <v>0</v>
      </c>
      <c r="M57" s="82"/>
      <c r="N57" s="82"/>
      <c r="O57" s="82">
        <f t="shared" si="2"/>
        <v>0</v>
      </c>
      <c r="P57" s="262">
        <f>'Rider Rates'!C79</f>
        <v>46203</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5">
      <c r="A58" s="271" t="s">
        <v>134</v>
      </c>
      <c r="B58" s="61"/>
      <c r="C58" s="61"/>
      <c r="D58" s="77">
        <f>IF($C$12="Yes",0,C17+C18)</f>
        <v>0</v>
      </c>
      <c r="E58" s="78" t="s">
        <v>41</v>
      </c>
      <c r="F58" s="79" t="s">
        <v>8</v>
      </c>
      <c r="G58" s="80">
        <f>IF($C$12="Yes",0,'Rider Rates'!$D$82)</f>
        <v>3.6865999999999999E-3</v>
      </c>
      <c r="H58" s="80"/>
      <c r="I58" s="93"/>
      <c r="J58" s="185">
        <f>SUM(G58:H58)</f>
        <v>3.6865999999999999E-3</v>
      </c>
      <c r="K58" s="81" t="s">
        <v>42</v>
      </c>
      <c r="L58" s="82">
        <f>ROUND(D58*G58,2)</f>
        <v>0</v>
      </c>
      <c r="M58" s="82"/>
      <c r="N58" s="82"/>
      <c r="O58" s="82">
        <f t="shared" si="2"/>
        <v>0</v>
      </c>
      <c r="P58" s="262">
        <f>'Rider Rates'!E82</f>
        <v>45444</v>
      </c>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ht="13" x14ac:dyDescent="0.3">
      <c r="A59" s="273" t="s">
        <v>70</v>
      </c>
      <c r="B59" s="112"/>
      <c r="C59" s="112"/>
      <c r="D59" s="137"/>
      <c r="E59" s="138"/>
      <c r="F59" s="139"/>
      <c r="G59" s="139"/>
      <c r="H59" s="139"/>
      <c r="I59" s="139"/>
      <c r="J59" s="139"/>
      <c r="K59" s="140"/>
      <c r="L59" s="128">
        <f>SUM(L29:L58)</f>
        <v>0</v>
      </c>
      <c r="M59" s="128">
        <f>SUM(M29:M58)</f>
        <v>0</v>
      </c>
      <c r="N59" s="128">
        <f>SUM(N29:N58)</f>
        <v>152.51999999999998</v>
      </c>
      <c r="O59" s="128">
        <f>SUM(O29:O58)</f>
        <v>152.51999999999998</v>
      </c>
      <c r="P59" s="274"/>
      <c r="Q59" s="79"/>
      <c r="R59" s="83"/>
      <c r="S59" s="81"/>
      <c r="T59" s="84"/>
      <c r="U59" s="61"/>
      <c r="V59" s="85"/>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5">
      <c r="A60" s="269"/>
      <c r="B60" s="61"/>
      <c r="C60" s="61"/>
      <c r="D60" s="77"/>
      <c r="E60" s="78"/>
      <c r="F60" s="79"/>
      <c r="G60" s="79"/>
      <c r="H60" s="79"/>
      <c r="I60" s="79"/>
      <c r="J60" s="83"/>
      <c r="K60" s="81"/>
      <c r="L60" s="79"/>
      <c r="M60" s="79"/>
      <c r="N60" s="79"/>
      <c r="O60" s="79"/>
      <c r="P60" s="275"/>
      <c r="Q60" s="79"/>
      <c r="R60" s="83"/>
      <c r="S60" s="81"/>
      <c r="T60" s="84"/>
      <c r="U60" s="61"/>
      <c r="V60" s="85"/>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ht="13" x14ac:dyDescent="0.3">
      <c r="A61" s="296" t="s">
        <v>89</v>
      </c>
      <c r="B61" s="129"/>
      <c r="C61" s="129"/>
      <c r="D61" s="129"/>
      <c r="E61" s="129"/>
      <c r="F61" s="129"/>
      <c r="G61" s="129"/>
      <c r="H61" s="129"/>
      <c r="I61" s="129"/>
      <c r="J61" s="129"/>
      <c r="K61" s="129"/>
      <c r="L61" s="142">
        <f>L24+L59</f>
        <v>0</v>
      </c>
      <c r="M61" s="142">
        <f>M24+M59</f>
        <v>0</v>
      </c>
      <c r="N61" s="142">
        <f>N24+N59</f>
        <v>1254.52</v>
      </c>
      <c r="O61" s="143">
        <f>O24+O59</f>
        <v>1254.52</v>
      </c>
      <c r="P61" s="276"/>
      <c r="Q61" s="79"/>
      <c r="R61" s="144"/>
      <c r="S61" s="81"/>
      <c r="T61" s="84"/>
      <c r="U61" s="61"/>
      <c r="V61" s="8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ht="13" x14ac:dyDescent="0.3">
      <c r="A62" s="269"/>
      <c r="B62" s="61"/>
      <c r="C62" s="61"/>
      <c r="D62" s="61"/>
      <c r="E62" s="61"/>
      <c r="F62" s="61"/>
      <c r="G62" s="61"/>
      <c r="H62" s="61"/>
      <c r="I62" s="61"/>
      <c r="J62" s="61"/>
      <c r="K62" s="61"/>
      <c r="L62" s="61"/>
      <c r="M62" s="61"/>
      <c r="N62" s="61"/>
      <c r="O62" s="61"/>
      <c r="P62" s="277"/>
      <c r="Q62" s="125"/>
      <c r="R62" s="125"/>
      <c r="S62" s="125"/>
      <c r="T62" s="145"/>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ht="13" x14ac:dyDescent="0.3">
      <c r="A63" s="269"/>
      <c r="B63" s="61"/>
      <c r="C63" s="61"/>
      <c r="D63" s="61"/>
      <c r="E63" s="61"/>
      <c r="F63" s="61"/>
      <c r="G63" s="61"/>
      <c r="H63" s="61"/>
      <c r="I63" s="61"/>
      <c r="J63" s="61"/>
      <c r="K63" s="61"/>
      <c r="L63" s="61"/>
      <c r="M63" s="61"/>
      <c r="N63" s="61"/>
      <c r="O63" s="61"/>
      <c r="P63" s="277"/>
      <c r="Q63" s="125"/>
      <c r="R63" s="125"/>
      <c r="S63" s="125"/>
      <c r="T63" s="145"/>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ht="13" x14ac:dyDescent="0.3">
      <c r="A64" s="278" t="s">
        <v>88</v>
      </c>
      <c r="B64" s="61"/>
      <c r="C64" s="61"/>
      <c r="D64" s="61"/>
      <c r="E64" s="61"/>
      <c r="F64" s="61"/>
      <c r="G64" s="61"/>
      <c r="H64" s="61"/>
      <c r="I64" s="61"/>
      <c r="J64" s="61"/>
      <c r="K64" s="61"/>
      <c r="L64" s="61"/>
      <c r="M64" s="61"/>
      <c r="N64" s="61"/>
      <c r="O64" s="84">
        <f>O22+O59</f>
        <v>1254.52</v>
      </c>
      <c r="P64" s="277"/>
      <c r="Q64" s="125"/>
      <c r="R64" s="125"/>
      <c r="S64" s="125"/>
      <c r="T64" s="145"/>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ht="13" x14ac:dyDescent="0.3">
      <c r="A65" s="278" t="s">
        <v>15</v>
      </c>
      <c r="B65" s="125"/>
      <c r="C65" s="125"/>
      <c r="D65" s="125"/>
      <c r="E65" s="125"/>
      <c r="F65" s="125"/>
      <c r="G65" s="125"/>
      <c r="H65" s="125"/>
      <c r="I65" s="61"/>
      <c r="J65" s="61"/>
      <c r="K65" s="61"/>
      <c r="L65" s="61"/>
      <c r="M65" s="61"/>
      <c r="N65" s="61"/>
      <c r="O65" s="61"/>
      <c r="P65" s="277"/>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ht="13" x14ac:dyDescent="0.3">
      <c r="A66" s="267" t="s">
        <v>110</v>
      </c>
      <c r="B66" s="61"/>
      <c r="C66" s="61"/>
      <c r="D66" s="61"/>
      <c r="E66" s="61"/>
      <c r="F66" s="61"/>
      <c r="G66" s="61"/>
      <c r="H66" s="61"/>
      <c r="I66" s="61"/>
      <c r="J66" s="61"/>
      <c r="K66" s="61"/>
      <c r="L66" s="61"/>
      <c r="M66" s="61"/>
      <c r="N66" s="61"/>
      <c r="O66" s="146">
        <f>IF($D$18&lt;0,O61,IF(O61&gt;O64,O61,O64))</f>
        <v>1254.52</v>
      </c>
      <c r="P66" s="270"/>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row>
    <row r="67" spans="1:236" ht="15" customHeight="1" x14ac:dyDescent="0.3">
      <c r="A67" s="267"/>
      <c r="B67" s="61"/>
      <c r="C67" s="61"/>
      <c r="D67" s="61"/>
      <c r="E67" s="61"/>
      <c r="F67" s="61"/>
      <c r="G67" s="61"/>
      <c r="H67" s="61"/>
      <c r="I67" s="61"/>
      <c r="J67" s="61"/>
      <c r="K67" s="61"/>
      <c r="L67" s="61"/>
      <c r="M67" s="61"/>
      <c r="N67" s="61"/>
      <c r="O67" s="146"/>
      <c r="P67" s="270"/>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c r="HN67" s="61"/>
      <c r="HO67" s="61"/>
      <c r="HP67" s="61"/>
      <c r="HQ67" s="61"/>
      <c r="HR67" s="61"/>
      <c r="HS67" s="61"/>
      <c r="HT67" s="61"/>
      <c r="HU67" s="61"/>
      <c r="HV67" s="61"/>
      <c r="HW67" s="61"/>
      <c r="HX67" s="61"/>
      <c r="HY67" s="61"/>
      <c r="HZ67" s="61"/>
      <c r="IA67" s="61"/>
      <c r="IB67" s="61"/>
    </row>
    <row r="68" spans="1:236" ht="13" x14ac:dyDescent="0.3">
      <c r="A68" s="267"/>
      <c r="B68" s="125"/>
      <c r="C68" s="125"/>
      <c r="D68" s="125"/>
      <c r="E68" s="125"/>
      <c r="F68" s="125"/>
      <c r="G68" s="125"/>
      <c r="H68" s="125"/>
      <c r="I68" s="125" t="s">
        <v>114</v>
      </c>
      <c r="J68" s="125"/>
      <c r="K68" s="125"/>
      <c r="L68" s="147"/>
      <c r="M68" s="147"/>
      <c r="N68" s="147"/>
      <c r="O68" s="147">
        <f>ROUND(IF($C$16&lt;1,0,O61/($C$16*100)*10000),2)</f>
        <v>0</v>
      </c>
      <c r="P68" s="280" t="s">
        <v>83</v>
      </c>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HE68" s="61"/>
      <c r="HF68" s="61"/>
      <c r="HG68" s="61"/>
      <c r="HH68" s="61"/>
      <c r="HI68" s="61"/>
      <c r="HJ68" s="61"/>
      <c r="HK68" s="61"/>
      <c r="HL68" s="61"/>
      <c r="HM68" s="61"/>
      <c r="HN68" s="61"/>
    </row>
    <row r="69" spans="1:236" ht="13" x14ac:dyDescent="0.3">
      <c r="A69" s="304"/>
      <c r="B69" s="109"/>
      <c r="C69" s="109"/>
      <c r="D69" s="109"/>
      <c r="E69" s="109"/>
      <c r="F69" s="109"/>
      <c r="G69" s="109"/>
      <c r="H69" s="282"/>
      <c r="I69" s="283"/>
      <c r="J69" s="109"/>
      <c r="K69" s="109"/>
      <c r="L69" s="109"/>
      <c r="M69" s="109"/>
      <c r="N69" s="109"/>
      <c r="O69" s="359"/>
      <c r="P69" s="285"/>
      <c r="Q69" s="61"/>
      <c r="R69" s="61"/>
      <c r="S69" s="61"/>
      <c r="T69" s="61"/>
      <c r="U69" s="61"/>
      <c r="V69" s="61"/>
      <c r="W69" s="61"/>
      <c r="X69" s="61"/>
      <c r="Y69" s="61"/>
      <c r="Z69" s="61"/>
      <c r="AA69" s="61"/>
      <c r="AB69" s="61"/>
      <c r="AC69" s="61"/>
      <c r="AD69" s="61"/>
      <c r="AE69" s="362"/>
      <c r="AF69" s="362"/>
      <c r="AG69" s="61"/>
      <c r="AH69" s="61"/>
      <c r="AI69" s="61"/>
      <c r="AJ69" s="61"/>
      <c r="AK69" s="61"/>
    </row>
  </sheetData>
  <sheetProtection algorithmName="SHA-512" hashValue="O3NBQ2JxM+5nXMOEiijn2tosgEzYU5A0jQEnDQvn7RhZf+K5KQLvmVtuTb88jFUSvCU/QijC8qiM8DN8ujIBvA==" saltValue="zHurvvfr1QvlJoaMrgX3kw==" spinCount="100000" sheet="1" objects="1" scenarios="1"/>
  <mergeCells count="8">
    <mergeCell ref="G20:J20"/>
    <mergeCell ref="L20:O20"/>
    <mergeCell ref="A5:P5"/>
    <mergeCell ref="A1:P1"/>
    <mergeCell ref="A2:P2"/>
    <mergeCell ref="A4:P4"/>
    <mergeCell ref="A7:P7"/>
    <mergeCell ref="A13:I13"/>
  </mergeCells>
  <printOptions horizontalCentered="1"/>
  <pageMargins left="0" right="0" top="0.75" bottom="0.5" header="0.5" footer="0.5"/>
  <pageSetup scale="60" fitToHeight="2" orientation="landscape"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9441" r:id="rId4" name="Button 1">
              <controlPr defaultSize="0" print="0" autoFill="0" autoPict="0" macro="[0]!Info">
                <anchor moveWithCells="1">
                  <from>
                    <xdr:col>0</xdr:col>
                    <xdr:colOff>38100</xdr:colOff>
                    <xdr:row>0</xdr:row>
                    <xdr:rowOff>31750</xdr:rowOff>
                  </from>
                  <to>
                    <xdr:col>0</xdr:col>
                    <xdr:colOff>381000</xdr:colOff>
                    <xdr:row>0</xdr:row>
                    <xdr:rowOff>165100</xdr:rowOff>
                  </to>
                </anchor>
              </controlPr>
            </control>
          </mc:Choice>
        </mc:AlternateContent>
        <mc:AlternateContent xmlns:mc="http://schemas.openxmlformats.org/markup-compatibility/2006">
          <mc:Choice Requires="x14">
            <control shapeId="189442" r:id="rId5" name="Button 2">
              <controlPr defaultSize="0" print="0" autoFill="0" autoPict="0" macro="[0]!Info">
                <anchor moveWithCells="1">
                  <from>
                    <xdr:col>15</xdr:col>
                    <xdr:colOff>190500</xdr:colOff>
                    <xdr:row>73</xdr:row>
                    <xdr:rowOff>50800</xdr:rowOff>
                  </from>
                  <to>
                    <xdr:col>15</xdr:col>
                    <xdr:colOff>546100</xdr:colOff>
                    <xdr:row>74</xdr:row>
                    <xdr:rowOff>107950</xdr:rowOff>
                  </to>
                </anchor>
              </controlPr>
            </control>
          </mc:Choice>
        </mc:AlternateContent>
        <mc:AlternateContent xmlns:mc="http://schemas.openxmlformats.org/markup-compatibility/2006">
          <mc:Choice Requires="x14">
            <control shapeId="189443" r:id="rId6" name="Button 3">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44" r:id="rId7" name="Button 4">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45" r:id="rId8" name="Button 5">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46" r:id="rId9" name="Button 6">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47" r:id="rId10" name="Button 7">
              <controlPr defaultSize="0" print="0" autoFill="0" autoPict="0" macro="[0]!Info">
                <anchor moveWithCells="1">
                  <from>
                    <xdr:col>0</xdr:col>
                    <xdr:colOff>38100</xdr:colOff>
                    <xdr:row>0</xdr:row>
                    <xdr:rowOff>31750</xdr:rowOff>
                  </from>
                  <to>
                    <xdr:col>0</xdr:col>
                    <xdr:colOff>381000</xdr:colOff>
                    <xdr:row>0</xdr:row>
                    <xdr:rowOff>165100</xdr:rowOff>
                  </to>
                </anchor>
              </controlPr>
            </control>
          </mc:Choice>
        </mc:AlternateContent>
        <mc:AlternateContent xmlns:mc="http://schemas.openxmlformats.org/markup-compatibility/2006">
          <mc:Choice Requires="x14">
            <control shapeId="189448" r:id="rId11" name="Button 8">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49" r:id="rId12" name="Button 9">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50" r:id="rId13" name="Button 10">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51" r:id="rId14" name="Button 11">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52" r:id="rId15" name="Button 12">
              <controlPr defaultSize="0" print="0" autoFill="0" autoPict="0" macro="[0]!Info">
                <anchor moveWithCells="1">
                  <from>
                    <xdr:col>0</xdr:col>
                    <xdr:colOff>38100</xdr:colOff>
                    <xdr:row>0</xdr:row>
                    <xdr:rowOff>31750</xdr:rowOff>
                  </from>
                  <to>
                    <xdr:col>0</xdr:col>
                    <xdr:colOff>381000</xdr:colOff>
                    <xdr:row>0</xdr:row>
                    <xdr:rowOff>165100</xdr:rowOff>
                  </to>
                </anchor>
              </controlPr>
            </control>
          </mc:Choice>
        </mc:AlternateContent>
        <mc:AlternateContent xmlns:mc="http://schemas.openxmlformats.org/markup-compatibility/2006">
          <mc:Choice Requires="x14">
            <control shapeId="189453" r:id="rId16" name="Button 13">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54" r:id="rId17" name="Button 14">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55" r:id="rId18" name="Button 15">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56" r:id="rId19" name="Button 16">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57" r:id="rId20" name="Button 17">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189458" r:id="rId21" name="Button 1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59" r:id="rId22" name="Button 1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60" r:id="rId23" name="Button 2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61" r:id="rId24" name="Button 2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62" r:id="rId25" name="Button 22">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189463" r:id="rId26" name="Button 2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64" r:id="rId27" name="Button 2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65" r:id="rId28" name="Button 2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66" r:id="rId29" name="Button 2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67" r:id="rId30" name="Button 2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68" r:id="rId31" name="Button 2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69" r:id="rId32" name="Button 2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70" r:id="rId33" name="Button 3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71" r:id="rId34" name="Button 31">
              <controlPr defaultSize="0" print="0" autoFill="0" autoPict="0" macro="[0]!Info">
                <anchor moveWithCells="1">
                  <from>
                    <xdr:col>0</xdr:col>
                    <xdr:colOff>38100</xdr:colOff>
                    <xdr:row>0</xdr:row>
                    <xdr:rowOff>31750</xdr:rowOff>
                  </from>
                  <to>
                    <xdr:col>0</xdr:col>
                    <xdr:colOff>381000</xdr:colOff>
                    <xdr:row>0</xdr:row>
                    <xdr:rowOff>165100</xdr:rowOff>
                  </to>
                </anchor>
              </controlPr>
            </control>
          </mc:Choice>
        </mc:AlternateContent>
        <mc:AlternateContent xmlns:mc="http://schemas.openxmlformats.org/markup-compatibility/2006">
          <mc:Choice Requires="x14">
            <control shapeId="189472" r:id="rId35" name="Button 32">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73" r:id="rId36" name="Button 33">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74" r:id="rId37" name="Button 34">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75" r:id="rId38" name="Button 35">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76" r:id="rId39" name="Button 36">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189477" r:id="rId40" name="Button 3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78" r:id="rId41" name="Button 3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79" r:id="rId42" name="Button 3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80" r:id="rId43" name="Button 4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81" r:id="rId44" name="Button 41">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189482" r:id="rId45" name="Button 4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83" r:id="rId46" name="Button 4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84" r:id="rId47" name="Button 4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85" r:id="rId48" name="Button 4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86" r:id="rId49" name="Button 46">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189487" r:id="rId50" name="Button 4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88" r:id="rId51" name="Button 4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89" r:id="rId52" name="Button 4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90" r:id="rId53" name="Button 5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91" r:id="rId54" name="Button 51">
              <controlPr defaultSize="0" print="0" autoFill="0" autoPict="0" macro="[0]!Info">
                <anchor moveWithCells="1">
                  <from>
                    <xdr:col>0</xdr:col>
                    <xdr:colOff>38100</xdr:colOff>
                    <xdr:row>0</xdr:row>
                    <xdr:rowOff>31750</xdr:rowOff>
                  </from>
                  <to>
                    <xdr:col>0</xdr:col>
                    <xdr:colOff>381000</xdr:colOff>
                    <xdr:row>0</xdr:row>
                    <xdr:rowOff>165100</xdr:rowOff>
                  </to>
                </anchor>
              </controlPr>
            </control>
          </mc:Choice>
        </mc:AlternateContent>
        <mc:AlternateContent xmlns:mc="http://schemas.openxmlformats.org/markup-compatibility/2006">
          <mc:Choice Requires="x14">
            <control shapeId="189492" r:id="rId55" name="Button 52">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93" r:id="rId56" name="Button 53">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94" r:id="rId57" name="Button 54">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95" r:id="rId58" name="Button 55">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189496" r:id="rId59" name="Button 5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97" r:id="rId60" name="Button 5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89498" r:id="rId61" name="Button 5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tabColor theme="8" tint="0.79998168889431442"/>
    <pageSetUpPr fitToPage="1"/>
  </sheetPr>
  <dimension ref="A1:S157"/>
  <sheetViews>
    <sheetView zoomScale="90" zoomScaleNormal="90" workbookViewId="0">
      <selection sqref="A1:H1"/>
    </sheetView>
  </sheetViews>
  <sheetFormatPr defaultRowHeight="12.5" x14ac:dyDescent="0.25"/>
  <cols>
    <col min="1" max="1" width="63.54296875" bestFit="1" customWidth="1"/>
    <col min="2" max="2" width="16.1796875" bestFit="1" customWidth="1"/>
    <col min="3" max="3" width="15.81640625" customWidth="1"/>
    <col min="4" max="4" width="18.453125" bestFit="1" customWidth="1"/>
    <col min="5" max="5" width="19" bestFit="1" customWidth="1"/>
    <col min="6" max="6" width="15.453125" customWidth="1"/>
    <col min="7" max="7" width="17.7265625" bestFit="1" customWidth="1"/>
    <col min="8" max="9" width="17.26953125" bestFit="1" customWidth="1"/>
    <col min="10" max="10" width="12.81640625" bestFit="1" customWidth="1"/>
    <col min="11" max="11" width="14.1796875" customWidth="1"/>
    <col min="12" max="12" width="12.81640625" bestFit="1" customWidth="1"/>
    <col min="13" max="13" width="15.453125" customWidth="1"/>
    <col min="14" max="16" width="12.81640625" bestFit="1" customWidth="1"/>
    <col min="17" max="17" width="13.1796875" bestFit="1" customWidth="1"/>
  </cols>
  <sheetData>
    <row r="1" spans="1:11" ht="13" x14ac:dyDescent="0.3">
      <c r="A1" s="566" t="s">
        <v>290</v>
      </c>
      <c r="B1" s="567"/>
      <c r="C1" s="567"/>
      <c r="D1" s="567"/>
      <c r="E1" s="567"/>
      <c r="F1" s="567"/>
      <c r="G1" s="567"/>
      <c r="H1" s="567"/>
      <c r="I1" s="379"/>
      <c r="J1" s="379"/>
      <c r="K1" s="375"/>
    </row>
    <row r="2" spans="1:11" ht="13" x14ac:dyDescent="0.3">
      <c r="A2" s="444" t="s">
        <v>218</v>
      </c>
      <c r="B2" s="238" t="s">
        <v>32</v>
      </c>
      <c r="C2" s="238" t="s">
        <v>126</v>
      </c>
      <c r="D2" s="238" t="s">
        <v>296</v>
      </c>
      <c r="E2" s="238" t="s">
        <v>223</v>
      </c>
      <c r="F2" s="238" t="s">
        <v>302</v>
      </c>
      <c r="G2" s="238" t="s">
        <v>33</v>
      </c>
      <c r="H2" s="238" t="s">
        <v>220</v>
      </c>
      <c r="I2" s="238" t="s">
        <v>221</v>
      </c>
      <c r="J2" s="238" t="s">
        <v>364</v>
      </c>
      <c r="K2" s="376" t="s">
        <v>7</v>
      </c>
    </row>
    <row r="3" spans="1:11" ht="13" x14ac:dyDescent="0.3">
      <c r="A3" s="564" t="s">
        <v>231</v>
      </c>
      <c r="B3" s="565"/>
      <c r="C3" s="565"/>
      <c r="D3" s="565"/>
      <c r="E3" s="565"/>
      <c r="F3" s="565"/>
      <c r="G3" s="565"/>
      <c r="H3" s="565"/>
      <c r="K3" s="377"/>
    </row>
    <row r="4" spans="1:11" x14ac:dyDescent="0.25">
      <c r="A4" s="467" t="s">
        <v>219</v>
      </c>
      <c r="B4" s="468">
        <v>13.5</v>
      </c>
      <c r="C4" s="469">
        <v>3.4773800000000001E-2</v>
      </c>
      <c r="D4" s="468"/>
      <c r="E4" s="468"/>
      <c r="G4" s="468"/>
      <c r="H4" s="468"/>
      <c r="I4" s="468"/>
      <c r="J4" s="468"/>
      <c r="K4" s="378">
        <v>46122</v>
      </c>
    </row>
    <row r="5" spans="1:11" ht="14.25" customHeight="1" x14ac:dyDescent="0.25">
      <c r="A5" s="467" t="s">
        <v>222</v>
      </c>
      <c r="B5" s="243">
        <f>B4</f>
        <v>13.5</v>
      </c>
      <c r="C5" s="469"/>
      <c r="D5" s="468"/>
      <c r="E5" s="243"/>
      <c r="G5" s="243">
        <v>5.63</v>
      </c>
      <c r="H5" s="243"/>
      <c r="I5" s="243"/>
      <c r="J5" s="243"/>
      <c r="K5" s="378">
        <v>46122</v>
      </c>
    </row>
    <row r="6" spans="1:11" x14ac:dyDescent="0.25">
      <c r="A6" s="467" t="s">
        <v>224</v>
      </c>
      <c r="B6" s="468">
        <f>B4</f>
        <v>13.5</v>
      </c>
      <c r="C6" s="469">
        <f>C4</f>
        <v>3.4773800000000001E-2</v>
      </c>
      <c r="D6" s="468"/>
      <c r="E6" s="468"/>
      <c r="G6" s="468"/>
      <c r="H6" s="468"/>
      <c r="I6" s="468"/>
      <c r="J6" s="468"/>
      <c r="K6" s="378">
        <v>46122</v>
      </c>
    </row>
    <row r="7" spans="1:11" x14ac:dyDescent="0.25">
      <c r="A7" s="467" t="s">
        <v>225</v>
      </c>
      <c r="B7" s="468">
        <v>0</v>
      </c>
      <c r="C7" s="469">
        <v>0</v>
      </c>
      <c r="D7" s="468"/>
      <c r="E7" s="468"/>
      <c r="G7" s="468"/>
      <c r="H7" s="468"/>
      <c r="I7" s="468"/>
      <c r="J7" s="468"/>
      <c r="K7" s="378">
        <v>46122</v>
      </c>
    </row>
    <row r="8" spans="1:11" x14ac:dyDescent="0.25">
      <c r="A8" s="467" t="s">
        <v>298</v>
      </c>
      <c r="B8" s="468">
        <f>B4</f>
        <v>13.5</v>
      </c>
      <c r="C8" s="469">
        <v>1.73869E-2</v>
      </c>
      <c r="D8" s="468"/>
      <c r="E8" s="468"/>
      <c r="G8" s="468">
        <v>2.82</v>
      </c>
      <c r="H8" s="468"/>
      <c r="I8" s="468"/>
      <c r="J8" s="468"/>
      <c r="K8" s="378">
        <v>46122</v>
      </c>
    </row>
    <row r="9" spans="1:11" x14ac:dyDescent="0.25">
      <c r="A9" s="467" t="s">
        <v>299</v>
      </c>
      <c r="B9" s="468">
        <v>21</v>
      </c>
      <c r="C9" s="469">
        <v>2.7151999999999999E-2</v>
      </c>
      <c r="D9" s="468"/>
      <c r="E9" s="468"/>
      <c r="G9" s="468"/>
      <c r="H9" s="468"/>
      <c r="I9" s="468"/>
      <c r="J9" s="468"/>
      <c r="K9" s="378">
        <v>46122</v>
      </c>
    </row>
    <row r="10" spans="1:11" x14ac:dyDescent="0.25">
      <c r="A10" s="467" t="s">
        <v>300</v>
      </c>
      <c r="B10" s="468">
        <f>B4</f>
        <v>13.5</v>
      </c>
      <c r="C10" s="469"/>
      <c r="D10" s="469">
        <v>4.9440999999999999E-2</v>
      </c>
      <c r="E10" s="469">
        <v>1.6486899999999999E-2</v>
      </c>
      <c r="G10" s="468"/>
      <c r="H10" s="468"/>
      <c r="I10" s="468"/>
      <c r="J10" s="468"/>
      <c r="K10" s="378">
        <v>46122</v>
      </c>
    </row>
    <row r="11" spans="1:11" x14ac:dyDescent="0.25">
      <c r="A11" s="467" t="s">
        <v>301</v>
      </c>
      <c r="B11" s="468">
        <f>B4</f>
        <v>13.5</v>
      </c>
      <c r="C11" s="469"/>
      <c r="D11" s="469">
        <f>C4</f>
        <v>3.4773800000000001E-2</v>
      </c>
      <c r="E11" s="469">
        <v>-1.39095E-2</v>
      </c>
      <c r="F11" s="469">
        <v>-2.4341700000000001E-2</v>
      </c>
      <c r="G11" s="468"/>
      <c r="H11" s="468"/>
      <c r="I11" s="468"/>
      <c r="J11" s="468"/>
      <c r="K11" s="378">
        <v>46122</v>
      </c>
    </row>
    <row r="12" spans="1:11" ht="13" x14ac:dyDescent="0.3">
      <c r="A12" s="564" t="s">
        <v>232</v>
      </c>
      <c r="B12" s="565"/>
      <c r="C12" s="565"/>
      <c r="D12" s="565"/>
      <c r="E12" s="565"/>
      <c r="F12" s="565"/>
      <c r="G12" s="565"/>
      <c r="H12" s="565"/>
      <c r="K12" s="377"/>
    </row>
    <row r="13" spans="1:11" x14ac:dyDescent="0.25">
      <c r="A13" s="467" t="s">
        <v>253</v>
      </c>
      <c r="B13" s="468">
        <v>21</v>
      </c>
      <c r="C13" s="469">
        <v>2.7151999999999999E-2</v>
      </c>
      <c r="D13" s="468"/>
      <c r="E13" s="468"/>
      <c r="F13" s="468"/>
      <c r="G13" s="468"/>
      <c r="K13" s="378">
        <v>46122</v>
      </c>
    </row>
    <row r="14" spans="1:11" x14ac:dyDescent="0.25">
      <c r="A14" s="467" t="s">
        <v>254</v>
      </c>
      <c r="B14" s="468">
        <v>21</v>
      </c>
      <c r="C14" s="469">
        <f>C13</f>
        <v>2.7151999999999999E-2</v>
      </c>
      <c r="D14" s="468"/>
      <c r="E14" s="468"/>
      <c r="F14" s="468"/>
      <c r="G14" s="468"/>
      <c r="K14" s="378">
        <v>46122</v>
      </c>
    </row>
    <row r="15" spans="1:11" x14ac:dyDescent="0.25">
      <c r="A15" s="467" t="s">
        <v>255</v>
      </c>
      <c r="B15" s="468">
        <f>B13</f>
        <v>21</v>
      </c>
      <c r="C15" s="469">
        <f>C13</f>
        <v>2.7151999999999999E-2</v>
      </c>
      <c r="D15" s="468"/>
      <c r="E15" s="468"/>
      <c r="F15" s="468"/>
      <c r="G15" s="468"/>
      <c r="K15" s="378">
        <v>46122</v>
      </c>
    </row>
    <row r="16" spans="1:11" x14ac:dyDescent="0.25">
      <c r="A16" s="467" t="s">
        <v>308</v>
      </c>
      <c r="B16" s="468">
        <f>B13</f>
        <v>21</v>
      </c>
      <c r="C16" s="469">
        <f>C13</f>
        <v>2.7151999999999999E-2</v>
      </c>
      <c r="D16" s="468"/>
      <c r="E16" s="468"/>
      <c r="F16" s="468"/>
      <c r="G16" s="468"/>
      <c r="K16" s="378">
        <v>46122</v>
      </c>
    </row>
    <row r="17" spans="1:19" x14ac:dyDescent="0.25">
      <c r="A17" s="467" t="s">
        <v>309</v>
      </c>
      <c r="B17" s="468">
        <v>186.3</v>
      </c>
      <c r="C17" s="469">
        <v>1.8536199999999999E-2</v>
      </c>
      <c r="D17" s="468"/>
      <c r="E17" s="468"/>
      <c r="F17" s="468"/>
      <c r="G17" s="468"/>
      <c r="K17" s="378">
        <v>46122</v>
      </c>
    </row>
    <row r="18" spans="1:19" x14ac:dyDescent="0.25">
      <c r="A18" s="467" t="s">
        <v>310</v>
      </c>
      <c r="B18" s="468">
        <f>+B13</f>
        <v>21</v>
      </c>
      <c r="C18" s="469">
        <v>2.6958200000000002E-2</v>
      </c>
      <c r="D18" s="468"/>
      <c r="E18" s="468"/>
      <c r="F18" s="468"/>
      <c r="G18" s="468"/>
      <c r="K18" s="378">
        <v>46122</v>
      </c>
    </row>
    <row r="19" spans="1:19" x14ac:dyDescent="0.25">
      <c r="A19" s="467" t="s">
        <v>311</v>
      </c>
      <c r="B19" s="468">
        <f>B17</f>
        <v>186.3</v>
      </c>
      <c r="C19" s="469">
        <v>1.8698800000000002E-2</v>
      </c>
      <c r="D19" s="468"/>
      <c r="E19" s="468"/>
      <c r="F19" s="468"/>
      <c r="G19" s="468"/>
      <c r="K19" s="378">
        <v>46122</v>
      </c>
    </row>
    <row r="20" spans="1:19" x14ac:dyDescent="0.25">
      <c r="A20" s="467" t="s">
        <v>312</v>
      </c>
      <c r="B20" s="468">
        <v>1102</v>
      </c>
      <c r="C20" s="469">
        <v>6.5699999999999998E-5</v>
      </c>
      <c r="D20" s="468"/>
      <c r="E20" s="468"/>
      <c r="F20" s="468"/>
      <c r="G20" s="468"/>
      <c r="K20" s="378">
        <v>46122</v>
      </c>
    </row>
    <row r="21" spans="1:19" x14ac:dyDescent="0.25">
      <c r="A21" s="467" t="s">
        <v>313</v>
      </c>
      <c r="B21" s="468">
        <v>6800</v>
      </c>
      <c r="C21" s="469">
        <f>C20</f>
        <v>6.5699999999999998E-5</v>
      </c>
      <c r="D21" s="468"/>
      <c r="E21" s="468"/>
      <c r="F21" s="468"/>
      <c r="G21" s="468"/>
      <c r="K21" s="378">
        <v>46122</v>
      </c>
    </row>
    <row r="22" spans="1:19" ht="13" x14ac:dyDescent="0.3">
      <c r="A22" s="564" t="s">
        <v>365</v>
      </c>
      <c r="B22" s="565"/>
      <c r="C22" s="565"/>
      <c r="D22" s="565"/>
      <c r="E22" s="565"/>
      <c r="F22" s="565"/>
      <c r="G22" s="565"/>
      <c r="H22" s="565"/>
      <c r="K22" s="377"/>
    </row>
    <row r="23" spans="1:19" ht="13" x14ac:dyDescent="0.3">
      <c r="A23" s="467" t="s">
        <v>303</v>
      </c>
      <c r="B23" s="468">
        <v>12.6</v>
      </c>
      <c r="C23" s="469">
        <v>2.7151999999999999E-2</v>
      </c>
      <c r="D23" s="241"/>
      <c r="E23" s="241"/>
      <c r="F23" s="241"/>
      <c r="G23" s="241"/>
      <c r="H23" s="241"/>
      <c r="K23" s="378">
        <v>46122</v>
      </c>
    </row>
    <row r="24" spans="1:19" x14ac:dyDescent="0.25">
      <c r="A24" s="467" t="s">
        <v>304</v>
      </c>
      <c r="B24" s="468">
        <v>21</v>
      </c>
      <c r="C24" s="469"/>
      <c r="D24" s="468"/>
      <c r="G24" s="468">
        <v>9.0500000000000007</v>
      </c>
      <c r="H24" s="468">
        <v>1.67</v>
      </c>
      <c r="K24" s="378">
        <v>46122</v>
      </c>
    </row>
    <row r="25" spans="1:19" x14ac:dyDescent="0.25">
      <c r="A25" s="467" t="s">
        <v>305</v>
      </c>
      <c r="B25" s="468">
        <v>186.3</v>
      </c>
      <c r="C25" s="469"/>
      <c r="D25" s="468"/>
      <c r="G25" s="468">
        <v>8.08</v>
      </c>
      <c r="H25" s="468">
        <v>1.62</v>
      </c>
      <c r="K25" s="378">
        <v>46122</v>
      </c>
    </row>
    <row r="26" spans="1:19" x14ac:dyDescent="0.25">
      <c r="A26" s="467" t="s">
        <v>306</v>
      </c>
      <c r="B26" s="468">
        <v>1102</v>
      </c>
      <c r="C26" s="469"/>
      <c r="D26" s="468"/>
      <c r="E26" s="468"/>
      <c r="F26" s="468"/>
      <c r="G26" s="468">
        <v>0.95</v>
      </c>
      <c r="K26" s="378">
        <v>46122</v>
      </c>
    </row>
    <row r="27" spans="1:19" x14ac:dyDescent="0.25">
      <c r="A27" s="467" t="s">
        <v>307</v>
      </c>
      <c r="B27" s="468">
        <v>6800</v>
      </c>
      <c r="C27" s="469"/>
      <c r="D27" s="468"/>
      <c r="E27" s="468"/>
      <c r="F27" s="468"/>
      <c r="G27" s="468">
        <v>0.95</v>
      </c>
      <c r="K27" s="378">
        <v>46122</v>
      </c>
    </row>
    <row r="28" spans="1:19" x14ac:dyDescent="0.25">
      <c r="A28" s="467" t="s">
        <v>361</v>
      </c>
      <c r="B28" s="468">
        <v>21</v>
      </c>
      <c r="C28" s="469"/>
      <c r="D28" s="468"/>
      <c r="G28" s="468">
        <v>9.0500000000000007</v>
      </c>
      <c r="H28" s="468">
        <v>1.67</v>
      </c>
      <c r="K28" s="378">
        <v>46122</v>
      </c>
    </row>
    <row r="29" spans="1:19" x14ac:dyDescent="0.25">
      <c r="A29" s="467" t="s">
        <v>362</v>
      </c>
      <c r="B29" s="468">
        <v>186.3</v>
      </c>
      <c r="C29" s="469"/>
      <c r="D29" s="468"/>
      <c r="G29" s="468">
        <v>8.08</v>
      </c>
      <c r="H29" s="468">
        <v>1.62</v>
      </c>
      <c r="K29" s="378">
        <v>46122</v>
      </c>
    </row>
    <row r="30" spans="1:19" ht="13" thickBot="1" x14ac:dyDescent="0.3">
      <c r="A30" s="470" t="s">
        <v>363</v>
      </c>
      <c r="B30" s="471">
        <v>1102</v>
      </c>
      <c r="C30" s="472"/>
      <c r="D30" s="471"/>
      <c r="E30" s="471"/>
      <c r="F30" s="471"/>
      <c r="G30" s="471">
        <v>0.95</v>
      </c>
      <c r="H30" s="381"/>
      <c r="I30" s="381"/>
      <c r="J30" s="473">
        <v>20000</v>
      </c>
      <c r="K30" s="380">
        <v>46122</v>
      </c>
    </row>
    <row r="31" spans="1:19" ht="13.5" thickBot="1" x14ac:dyDescent="0.35">
      <c r="A31" s="238"/>
      <c r="B31" s="238"/>
      <c r="C31" s="238"/>
      <c r="D31" s="238"/>
      <c r="E31" s="238"/>
      <c r="F31" s="238"/>
    </row>
    <row r="32" spans="1:19" ht="13" x14ac:dyDescent="0.3">
      <c r="A32" s="569" t="s">
        <v>233</v>
      </c>
      <c r="B32" s="570"/>
      <c r="C32" s="570"/>
      <c r="D32" s="570"/>
      <c r="E32" s="570"/>
      <c r="F32" s="570"/>
      <c r="G32" s="570"/>
      <c r="H32" s="570"/>
      <c r="I32" s="570"/>
      <c r="J32" s="570"/>
      <c r="K32" s="570"/>
      <c r="L32" s="570"/>
      <c r="M32" s="570"/>
      <c r="N32" s="570"/>
      <c r="O32" s="571"/>
      <c r="P32" s="474"/>
      <c r="Q32" s="474"/>
      <c r="R32" s="474"/>
      <c r="S32" s="474"/>
    </row>
    <row r="33" spans="1:15" ht="13" x14ac:dyDescent="0.3">
      <c r="A33" s="444" t="s">
        <v>23</v>
      </c>
      <c r="B33" s="568" t="s">
        <v>32</v>
      </c>
      <c r="C33" s="568"/>
      <c r="D33" s="238"/>
      <c r="E33" s="238"/>
      <c r="F33" s="238" t="s">
        <v>234</v>
      </c>
      <c r="G33" s="568" t="s">
        <v>235</v>
      </c>
      <c r="H33" s="568"/>
      <c r="I33" s="568"/>
      <c r="J33" s="568"/>
      <c r="K33" s="568"/>
      <c r="L33" s="568"/>
      <c r="M33" s="568"/>
      <c r="N33" s="568"/>
      <c r="O33" s="376" t="s">
        <v>7</v>
      </c>
    </row>
    <row r="34" spans="1:15" ht="39" x14ac:dyDescent="0.3">
      <c r="A34" s="444"/>
      <c r="B34" s="238" t="s">
        <v>132</v>
      </c>
      <c r="C34" s="238" t="s">
        <v>237</v>
      </c>
      <c r="D34" s="238" t="s">
        <v>127</v>
      </c>
      <c r="E34" s="250" t="s">
        <v>248</v>
      </c>
      <c r="F34" s="238" t="s">
        <v>238</v>
      </c>
      <c r="G34" s="238" t="s">
        <v>238</v>
      </c>
      <c r="H34" s="238" t="s">
        <v>132</v>
      </c>
      <c r="I34" s="382" t="s">
        <v>241</v>
      </c>
      <c r="J34" s="238" t="s">
        <v>127</v>
      </c>
      <c r="K34" s="382" t="s">
        <v>150</v>
      </c>
      <c r="L34" s="382" t="s">
        <v>151</v>
      </c>
      <c r="M34" s="382" t="s">
        <v>152</v>
      </c>
      <c r="N34" s="250" t="s">
        <v>128</v>
      </c>
      <c r="O34" s="377"/>
    </row>
    <row r="35" spans="1:15" ht="13" x14ac:dyDescent="0.3">
      <c r="A35" s="454" t="s">
        <v>375</v>
      </c>
      <c r="B35" s="45"/>
      <c r="C35" s="475"/>
      <c r="D35" s="475"/>
      <c r="E35" s="475"/>
      <c r="F35" s="475"/>
      <c r="G35" s="383">
        <v>5.5215000000000004E-3</v>
      </c>
      <c r="H35" s="45"/>
      <c r="I35" s="45"/>
      <c r="J35" s="45"/>
      <c r="K35" s="45"/>
      <c r="L35" s="45"/>
      <c r="M35" s="45"/>
      <c r="N35" s="45"/>
      <c r="O35" s="458">
        <v>46022</v>
      </c>
    </row>
    <row r="36" spans="1:15" ht="13" x14ac:dyDescent="0.3">
      <c r="A36" s="454" t="s">
        <v>376</v>
      </c>
      <c r="B36" s="45"/>
      <c r="C36" s="475"/>
      <c r="D36" s="475"/>
      <c r="E36" s="475"/>
      <c r="F36" s="475"/>
      <c r="G36" s="383">
        <v>1.7560000000000001E-4</v>
      </c>
      <c r="H36" s="45"/>
      <c r="I36" s="45"/>
      <c r="J36" s="45"/>
      <c r="K36" s="45"/>
      <c r="L36" s="45"/>
      <c r="M36" s="45"/>
      <c r="N36" s="45"/>
      <c r="O36" s="458">
        <v>45293</v>
      </c>
    </row>
    <row r="37" spans="1:15" ht="13" x14ac:dyDescent="0.3">
      <c r="A37" s="454" t="s">
        <v>316</v>
      </c>
      <c r="B37" s="475"/>
      <c r="C37" s="475"/>
      <c r="D37" s="475"/>
      <c r="E37" s="475"/>
      <c r="F37" s="475"/>
      <c r="G37" s="383">
        <v>4.6499999999999996E-3</v>
      </c>
      <c r="H37" s="45"/>
      <c r="I37" s="45"/>
      <c r="J37" s="45"/>
      <c r="K37" s="45"/>
      <c r="L37" s="45"/>
      <c r="M37" s="45"/>
      <c r="N37" s="45"/>
      <c r="O37" s="458">
        <v>44531</v>
      </c>
    </row>
    <row r="38" spans="1:15" ht="13" x14ac:dyDescent="0.3">
      <c r="A38" s="454" t="s">
        <v>317</v>
      </c>
      <c r="B38" s="475"/>
      <c r="C38" s="475"/>
      <c r="D38" s="475"/>
      <c r="E38" s="475"/>
      <c r="F38" s="475"/>
      <c r="G38" s="383">
        <v>4.1900000000000001E-3</v>
      </c>
      <c r="H38" s="45"/>
      <c r="I38" s="45"/>
      <c r="J38" s="45"/>
      <c r="K38" s="45"/>
      <c r="L38" s="45"/>
      <c r="M38" s="45"/>
      <c r="N38" s="45"/>
      <c r="O38" s="458">
        <v>44531</v>
      </c>
    </row>
    <row r="39" spans="1:15" ht="13" x14ac:dyDescent="0.3">
      <c r="A39" s="454" t="s">
        <v>318</v>
      </c>
      <c r="B39" s="475"/>
      <c r="C39" s="475"/>
      <c r="D39" s="475"/>
      <c r="E39" s="475"/>
      <c r="F39" s="475"/>
      <c r="G39" s="383">
        <v>3.63E-3</v>
      </c>
      <c r="H39" s="45"/>
      <c r="I39" s="45"/>
      <c r="J39" s="45"/>
      <c r="K39" s="45"/>
      <c r="L39" s="45"/>
      <c r="M39" s="45"/>
      <c r="N39" s="45"/>
      <c r="O39" s="458">
        <v>44531</v>
      </c>
    </row>
    <row r="40" spans="1:15" ht="13" x14ac:dyDescent="0.3">
      <c r="A40" s="454" t="s">
        <v>329</v>
      </c>
      <c r="B40" s="476"/>
      <c r="C40" s="476"/>
      <c r="D40" s="475"/>
      <c r="E40" s="475"/>
      <c r="F40" s="475"/>
      <c r="G40" s="383"/>
      <c r="H40" s="476">
        <v>-1.9059999999999999E-3</v>
      </c>
      <c r="I40" s="476">
        <v>-1.06E-3</v>
      </c>
      <c r="J40" s="45"/>
      <c r="K40" s="45"/>
      <c r="L40" s="45"/>
      <c r="M40" s="45"/>
      <c r="N40" s="45"/>
      <c r="O40" s="378">
        <v>46122</v>
      </c>
    </row>
    <row r="41" spans="1:15" ht="13" x14ac:dyDescent="0.3">
      <c r="A41" s="454" t="s">
        <v>322</v>
      </c>
      <c r="B41" s="477">
        <v>0.19</v>
      </c>
      <c r="C41" s="477">
        <v>1.02</v>
      </c>
      <c r="D41" s="477"/>
      <c r="E41" s="477"/>
      <c r="F41" s="475"/>
      <c r="G41" s="250"/>
      <c r="H41" s="45"/>
      <c r="I41" s="45"/>
      <c r="J41" s="45"/>
      <c r="K41" s="45"/>
      <c r="L41" s="45"/>
      <c r="M41" s="45"/>
      <c r="N41" s="45"/>
      <c r="O41" s="378">
        <v>46122</v>
      </c>
    </row>
    <row r="42" spans="1:15" x14ac:dyDescent="0.25">
      <c r="A42" s="454" t="s">
        <v>320</v>
      </c>
      <c r="B42" s="483">
        <v>2.65</v>
      </c>
      <c r="C42" s="483">
        <v>22.68</v>
      </c>
      <c r="D42" s="478"/>
      <c r="E42" s="478"/>
      <c r="F42" s="478"/>
      <c r="G42" s="45"/>
      <c r="H42" s="45"/>
      <c r="I42" s="45"/>
      <c r="J42" s="45"/>
      <c r="K42" s="45"/>
      <c r="L42" s="45"/>
      <c r="M42" s="45"/>
      <c r="N42" s="45"/>
      <c r="O42" s="378">
        <v>46203</v>
      </c>
    </row>
    <row r="43" spans="1:15" x14ac:dyDescent="0.25">
      <c r="A43" s="454" t="s">
        <v>321</v>
      </c>
      <c r="B43" s="45"/>
      <c r="C43" s="479"/>
      <c r="D43" s="479"/>
      <c r="E43" s="479"/>
      <c r="F43" s="484">
        <v>4.08549E-2</v>
      </c>
      <c r="G43" s="45"/>
      <c r="H43" s="45"/>
      <c r="I43" s="45"/>
      <c r="J43" s="45"/>
      <c r="K43" s="45"/>
      <c r="L43" s="45"/>
      <c r="M43" s="45"/>
      <c r="N43" s="45"/>
      <c r="O43" s="378">
        <v>46203</v>
      </c>
    </row>
    <row r="44" spans="1:15" x14ac:dyDescent="0.25">
      <c r="A44" s="454" t="s">
        <v>324</v>
      </c>
      <c r="B44" s="45"/>
      <c r="C44" s="480"/>
      <c r="D44" s="480"/>
      <c r="E44" s="480"/>
      <c r="F44" s="481">
        <v>1.8019E-2</v>
      </c>
      <c r="G44" s="45"/>
      <c r="H44" s="45"/>
      <c r="I44" s="45"/>
      <c r="J44" s="45"/>
      <c r="K44" s="45"/>
      <c r="L44" s="45"/>
      <c r="M44" s="45"/>
      <c r="N44" s="45"/>
      <c r="O44" s="378">
        <v>46122</v>
      </c>
    </row>
    <row r="45" spans="1:15" x14ac:dyDescent="0.25">
      <c r="A45" s="454" t="s">
        <v>319</v>
      </c>
      <c r="C45" s="242"/>
      <c r="D45" s="242"/>
      <c r="E45" s="242"/>
      <c r="F45" s="242">
        <v>5.8023605956771022E-2</v>
      </c>
      <c r="H45" s="45"/>
      <c r="I45" s="45"/>
      <c r="J45" s="45"/>
      <c r="K45" s="45"/>
      <c r="L45" s="45"/>
      <c r="M45" s="45"/>
      <c r="N45" s="45"/>
      <c r="O45" s="378">
        <v>46122</v>
      </c>
    </row>
    <row r="46" spans="1:15" x14ac:dyDescent="0.25">
      <c r="A46" s="454" t="s">
        <v>323</v>
      </c>
      <c r="C46" s="242"/>
      <c r="D46" s="242"/>
      <c r="E46" s="242"/>
      <c r="F46" s="242">
        <v>0</v>
      </c>
      <c r="H46" s="45"/>
      <c r="I46" s="45"/>
      <c r="J46" s="45"/>
      <c r="K46" s="45"/>
      <c r="L46" s="45"/>
      <c r="M46" s="45"/>
      <c r="N46" s="45"/>
      <c r="O46" s="378">
        <v>44713</v>
      </c>
    </row>
    <row r="47" spans="1:15" x14ac:dyDescent="0.25">
      <c r="A47" s="454" t="s">
        <v>325</v>
      </c>
      <c r="B47" s="447">
        <v>0</v>
      </c>
      <c r="C47" s="384"/>
      <c r="D47" s="384"/>
      <c r="E47" s="384"/>
      <c r="F47" s="384"/>
      <c r="I47" s="383">
        <v>0</v>
      </c>
      <c r="J47" s="45"/>
      <c r="K47" s="45"/>
      <c r="L47" s="45"/>
      <c r="M47" s="45"/>
      <c r="N47" s="45"/>
      <c r="O47" s="459">
        <v>45883</v>
      </c>
    </row>
    <row r="48" spans="1:15" x14ac:dyDescent="0.25">
      <c r="A48" s="454" t="s">
        <v>330</v>
      </c>
      <c r="B48" s="243">
        <v>0</v>
      </c>
      <c r="H48" s="24"/>
      <c r="I48" s="383">
        <v>0</v>
      </c>
      <c r="J48" s="45"/>
      <c r="K48" s="45"/>
      <c r="L48" s="45"/>
      <c r="M48" s="45"/>
      <c r="N48" s="45"/>
      <c r="O48" s="455">
        <v>45883</v>
      </c>
    </row>
    <row r="49" spans="1:15" x14ac:dyDescent="0.25">
      <c r="A49" s="454" t="s">
        <v>327</v>
      </c>
      <c r="C49" s="24"/>
      <c r="D49" s="24"/>
      <c r="E49" s="24"/>
      <c r="F49" s="24"/>
      <c r="H49" s="243">
        <v>0</v>
      </c>
      <c r="I49" s="45"/>
      <c r="J49" s="243">
        <v>0</v>
      </c>
      <c r="K49" s="243">
        <v>0</v>
      </c>
      <c r="L49" s="243">
        <v>0</v>
      </c>
      <c r="M49" s="243">
        <v>0</v>
      </c>
      <c r="N49" s="243"/>
      <c r="O49" s="458">
        <v>45444</v>
      </c>
    </row>
    <row r="50" spans="1:15" x14ac:dyDescent="0.25">
      <c r="A50" s="454" t="s">
        <v>328</v>
      </c>
      <c r="B50" s="243">
        <v>0</v>
      </c>
      <c r="C50" s="243">
        <v>0</v>
      </c>
      <c r="D50" s="243"/>
      <c r="E50" s="243"/>
      <c r="F50" s="24"/>
      <c r="H50" s="207"/>
      <c r="I50" s="45"/>
      <c r="J50" s="207"/>
      <c r="K50" s="24"/>
      <c r="O50" s="458">
        <v>45444</v>
      </c>
    </row>
    <row r="51" spans="1:15" x14ac:dyDescent="0.25">
      <c r="A51" s="454" t="s">
        <v>326</v>
      </c>
      <c r="B51" s="243"/>
      <c r="C51" s="243"/>
      <c r="D51" s="243"/>
      <c r="E51" s="243"/>
      <c r="F51" s="24"/>
      <c r="H51" s="239">
        <v>0</v>
      </c>
      <c r="I51" s="239">
        <v>0</v>
      </c>
      <c r="J51" s="239"/>
      <c r="O51" s="378">
        <v>45444</v>
      </c>
    </row>
    <row r="52" spans="1:15" x14ac:dyDescent="0.25">
      <c r="A52" s="454" t="s">
        <v>348</v>
      </c>
      <c r="C52" s="24"/>
      <c r="D52" s="24"/>
      <c r="E52" s="24"/>
      <c r="F52" s="24"/>
      <c r="H52" s="207"/>
      <c r="I52" s="45"/>
      <c r="J52" s="207"/>
      <c r="K52" s="239">
        <v>0</v>
      </c>
      <c r="L52" s="239">
        <v>0</v>
      </c>
      <c r="M52" s="239">
        <v>0</v>
      </c>
      <c r="N52" s="239">
        <v>0</v>
      </c>
      <c r="O52" s="378">
        <v>44531</v>
      </c>
    </row>
    <row r="53" spans="1:15" x14ac:dyDescent="0.25">
      <c r="A53" s="454" t="s">
        <v>349</v>
      </c>
      <c r="C53" s="24"/>
      <c r="D53" s="24"/>
      <c r="E53" s="24"/>
      <c r="F53" s="24"/>
      <c r="H53" s="207"/>
      <c r="I53" s="45"/>
      <c r="J53" s="207"/>
      <c r="K53" s="239">
        <v>0</v>
      </c>
      <c r="L53" s="239">
        <v>0</v>
      </c>
      <c r="M53" s="239">
        <v>0</v>
      </c>
      <c r="N53" s="239">
        <v>0</v>
      </c>
      <c r="O53" s="378">
        <v>44531</v>
      </c>
    </row>
    <row r="54" spans="1:15" x14ac:dyDescent="0.25">
      <c r="A54" s="454" t="s">
        <v>332</v>
      </c>
      <c r="B54" s="243">
        <v>0</v>
      </c>
      <c r="C54" s="24"/>
      <c r="D54" s="24"/>
      <c r="E54" s="24"/>
      <c r="F54" s="24"/>
      <c r="H54" s="448">
        <v>4.5409999999999998E-4</v>
      </c>
      <c r="I54" s="45"/>
      <c r="J54" s="207"/>
      <c r="K54" s="239"/>
      <c r="L54" s="239"/>
      <c r="M54" s="239"/>
      <c r="N54" s="239"/>
      <c r="O54" s="378">
        <v>46112</v>
      </c>
    </row>
    <row r="55" spans="1:15" x14ac:dyDescent="0.25">
      <c r="A55" s="454" t="s">
        <v>340</v>
      </c>
      <c r="C55" s="24"/>
      <c r="D55" s="369">
        <v>0</v>
      </c>
      <c r="E55" s="369">
        <v>0</v>
      </c>
      <c r="G55" s="239"/>
      <c r="H55" s="239">
        <v>0</v>
      </c>
      <c r="J55" s="239">
        <v>0</v>
      </c>
      <c r="K55" s="239">
        <v>0</v>
      </c>
      <c r="L55" s="239">
        <v>0</v>
      </c>
      <c r="M55" s="239">
        <v>0</v>
      </c>
      <c r="O55" s="378">
        <v>45444</v>
      </c>
    </row>
    <row r="56" spans="1:15" x14ac:dyDescent="0.25">
      <c r="A56" s="454" t="s">
        <v>347</v>
      </c>
      <c r="E56" s="24"/>
      <c r="G56" s="239">
        <v>0</v>
      </c>
      <c r="H56" s="239">
        <v>0</v>
      </c>
      <c r="J56" s="239">
        <v>0</v>
      </c>
      <c r="K56" s="239">
        <v>0</v>
      </c>
      <c r="L56" s="239">
        <v>0</v>
      </c>
      <c r="M56" s="239">
        <v>0</v>
      </c>
      <c r="O56" s="378">
        <v>44531</v>
      </c>
    </row>
    <row r="57" spans="1:15" x14ac:dyDescent="0.25">
      <c r="A57" s="454" t="s">
        <v>339</v>
      </c>
      <c r="C57" s="243"/>
      <c r="D57" s="243"/>
      <c r="F57" s="207"/>
      <c r="G57" s="45"/>
      <c r="H57" s="207"/>
      <c r="I57" s="24"/>
      <c r="K57" s="369">
        <v>0</v>
      </c>
      <c r="L57" s="369">
        <v>0</v>
      </c>
      <c r="M57" s="369">
        <v>0</v>
      </c>
      <c r="O57" s="378">
        <v>45444</v>
      </c>
    </row>
    <row r="58" spans="1:15" x14ac:dyDescent="0.25">
      <c r="A58" s="454" t="s">
        <v>177</v>
      </c>
      <c r="B58" s="573" t="s">
        <v>249</v>
      </c>
      <c r="C58" s="574"/>
      <c r="D58" s="574"/>
      <c r="E58" s="574"/>
      <c r="F58" s="574"/>
      <c r="G58" s="574"/>
      <c r="H58" s="574"/>
      <c r="I58" s="574"/>
      <c r="J58" s="574"/>
      <c r="K58" s="574"/>
      <c r="L58" s="574"/>
      <c r="M58" s="574"/>
      <c r="N58" s="574"/>
      <c r="O58" s="378">
        <v>45444</v>
      </c>
    </row>
    <row r="59" spans="1:15" ht="13" thickBot="1" x14ac:dyDescent="0.3">
      <c r="A59" s="456" t="s">
        <v>331</v>
      </c>
      <c r="B59" s="450">
        <v>0</v>
      </c>
      <c r="C59" s="450">
        <v>0</v>
      </c>
      <c r="D59" s="460"/>
      <c r="E59" s="460"/>
      <c r="F59" s="460"/>
      <c r="G59" s="460"/>
      <c r="H59" s="460"/>
      <c r="I59" s="460"/>
      <c r="J59" s="460"/>
      <c r="K59" s="460"/>
      <c r="L59" s="460"/>
      <c r="M59" s="460"/>
      <c r="N59" s="460"/>
      <c r="O59" s="380">
        <v>45444</v>
      </c>
    </row>
    <row r="60" spans="1:15" ht="13.5" thickBot="1" x14ac:dyDescent="0.35">
      <c r="A60" s="250"/>
      <c r="C60" s="24"/>
      <c r="D60" s="24"/>
      <c r="F60" s="207"/>
      <c r="G60" s="45"/>
      <c r="H60" s="207"/>
      <c r="I60" s="24"/>
    </row>
    <row r="61" spans="1:15" ht="13" x14ac:dyDescent="0.3">
      <c r="A61" s="566" t="s">
        <v>242</v>
      </c>
      <c r="B61" s="567"/>
      <c r="C61" s="567"/>
      <c r="D61" s="567"/>
      <c r="E61" s="567"/>
      <c r="F61" s="567"/>
      <c r="G61" s="567"/>
      <c r="H61" s="567"/>
      <c r="I61" s="567"/>
      <c r="J61" s="567"/>
      <c r="K61" s="567"/>
      <c r="L61" s="575"/>
      <c r="M61" s="45"/>
      <c r="N61" s="45"/>
    </row>
    <row r="62" spans="1:15" ht="13" x14ac:dyDescent="0.3">
      <c r="A62" s="444" t="s">
        <v>23</v>
      </c>
      <c r="B62" s="568" t="s">
        <v>41</v>
      </c>
      <c r="C62" s="568"/>
      <c r="D62" s="568"/>
      <c r="E62" s="568"/>
      <c r="F62" s="568"/>
      <c r="G62" s="568"/>
      <c r="H62" s="568"/>
      <c r="I62" s="568" t="s">
        <v>236</v>
      </c>
      <c r="J62" s="568"/>
      <c r="K62" s="568"/>
      <c r="L62" s="376" t="s">
        <v>7</v>
      </c>
    </row>
    <row r="63" spans="1:15" ht="13" x14ac:dyDescent="0.3">
      <c r="A63" s="452"/>
      <c r="B63" s="382" t="s">
        <v>132</v>
      </c>
      <c r="C63" s="382" t="s">
        <v>127</v>
      </c>
      <c r="D63" s="382" t="s">
        <v>239</v>
      </c>
      <c r="E63" s="382" t="s">
        <v>240</v>
      </c>
      <c r="F63" s="382" t="s">
        <v>65</v>
      </c>
      <c r="G63" s="453" t="s">
        <v>190</v>
      </c>
      <c r="H63" s="453" t="s">
        <v>191</v>
      </c>
      <c r="I63" s="382" t="s">
        <v>239</v>
      </c>
      <c r="J63" s="382" t="s">
        <v>240</v>
      </c>
      <c r="K63" s="382" t="s">
        <v>65</v>
      </c>
      <c r="L63" s="377"/>
    </row>
    <row r="64" spans="1:15" x14ac:dyDescent="0.25">
      <c r="A64" s="454" t="s">
        <v>314</v>
      </c>
      <c r="B64">
        <v>4.34364E-2</v>
      </c>
      <c r="C64">
        <v>3.1686899999999997E-2</v>
      </c>
      <c r="D64">
        <v>4.4440000000000001E-4</v>
      </c>
      <c r="E64">
        <v>4.2949999999999998E-4</v>
      </c>
      <c r="F64">
        <v>4.2180000000000001E-4</v>
      </c>
      <c r="G64" s="448">
        <v>3.1686899999999997E-2</v>
      </c>
      <c r="H64" s="448">
        <v>4.8264399999999999E-2</v>
      </c>
      <c r="I64" s="369">
        <v>10.28</v>
      </c>
      <c r="J64" s="369">
        <v>10.79</v>
      </c>
      <c r="K64" s="369">
        <v>6.74</v>
      </c>
      <c r="L64" s="455">
        <v>46112</v>
      </c>
    </row>
    <row r="65" spans="1:18" ht="13" thickBot="1" x14ac:dyDescent="0.3">
      <c r="A65" s="456" t="s">
        <v>315</v>
      </c>
      <c r="B65" s="381"/>
      <c r="C65" s="381"/>
      <c r="D65" s="381"/>
      <c r="E65" s="381"/>
      <c r="F65" s="381"/>
      <c r="G65" s="449"/>
      <c r="H65" s="449"/>
      <c r="I65" s="450">
        <v>14.64</v>
      </c>
      <c r="J65" s="450">
        <v>14.64</v>
      </c>
      <c r="K65" s="450">
        <v>14.64</v>
      </c>
      <c r="L65" s="380">
        <v>46112</v>
      </c>
    </row>
    <row r="66" spans="1:18" x14ac:dyDescent="0.25">
      <c r="C66" s="240"/>
      <c r="D66" s="240"/>
    </row>
    <row r="67" spans="1:18" ht="13" x14ac:dyDescent="0.3">
      <c r="A67" s="568" t="s">
        <v>243</v>
      </c>
      <c r="B67" s="568"/>
      <c r="C67" s="568"/>
      <c r="D67" s="568"/>
      <c r="E67" s="568"/>
      <c r="F67" s="568"/>
      <c r="G67" s="568"/>
      <c r="H67" s="568"/>
      <c r="I67" s="568"/>
      <c r="J67" s="568"/>
      <c r="K67" s="568"/>
      <c r="L67" s="568"/>
      <c r="M67" s="568"/>
      <c r="N67" s="568"/>
      <c r="O67" s="568"/>
      <c r="P67" s="568"/>
      <c r="Q67" s="568"/>
    </row>
    <row r="68" spans="1:18" ht="13" x14ac:dyDescent="0.3">
      <c r="A68" s="238" t="s">
        <v>23</v>
      </c>
      <c r="B68" s="568" t="s">
        <v>41</v>
      </c>
      <c r="C68" s="568"/>
      <c r="D68" s="568"/>
      <c r="E68" s="568"/>
      <c r="F68" s="568"/>
      <c r="G68" s="32"/>
      <c r="H68" s="32"/>
      <c r="I68" s="32"/>
      <c r="J68" s="32"/>
      <c r="K68" s="32"/>
      <c r="L68" s="238"/>
      <c r="M68" s="238"/>
      <c r="N68" s="238"/>
    </row>
    <row r="69" spans="1:18" ht="39" x14ac:dyDescent="0.3">
      <c r="B69" s="238" t="s">
        <v>244</v>
      </c>
      <c r="C69" s="382" t="s">
        <v>202</v>
      </c>
      <c r="D69" s="382" t="s">
        <v>150</v>
      </c>
      <c r="E69" s="382" t="s">
        <v>151</v>
      </c>
      <c r="F69" s="382" t="s">
        <v>152</v>
      </c>
      <c r="G69" s="238" t="s">
        <v>7</v>
      </c>
    </row>
    <row r="70" spans="1:18" x14ac:dyDescent="0.25">
      <c r="A70" s="439" t="s">
        <v>333</v>
      </c>
      <c r="B70" s="385">
        <v>7.5079999999999994E-2</v>
      </c>
      <c r="C70" s="385">
        <v>7.5079999999999994E-2</v>
      </c>
      <c r="D70" s="385">
        <v>7.5079999999999994E-2</v>
      </c>
      <c r="E70" s="246">
        <v>7.2859999999999994E-2</v>
      </c>
      <c r="F70" s="246">
        <v>7.17E-2</v>
      </c>
      <c r="G70" s="24">
        <v>46174</v>
      </c>
      <c r="N70" s="24"/>
    </row>
    <row r="71" spans="1:18" x14ac:dyDescent="0.25">
      <c r="A71" s="439" t="s">
        <v>334</v>
      </c>
      <c r="B71" s="385">
        <v>7.5079999999999994E-2</v>
      </c>
      <c r="C71" s="385">
        <v>7.5079999999999994E-2</v>
      </c>
      <c r="D71" s="385">
        <v>7.5079999999999994E-2</v>
      </c>
      <c r="E71" s="246">
        <v>7.2859999999999994E-2</v>
      </c>
      <c r="F71" s="246">
        <v>7.17E-2</v>
      </c>
      <c r="G71" s="24">
        <v>46174</v>
      </c>
      <c r="N71" s="24"/>
    </row>
    <row r="72" spans="1:18" x14ac:dyDescent="0.25">
      <c r="A72" s="572"/>
      <c r="B72" s="572"/>
      <c r="C72" s="572"/>
      <c r="D72" s="572"/>
      <c r="E72" s="572"/>
      <c r="F72" s="572"/>
      <c r="G72" s="572"/>
      <c r="H72" s="572"/>
      <c r="I72" s="572"/>
      <c r="J72" s="572"/>
      <c r="K72" s="572"/>
      <c r="L72" s="572"/>
      <c r="M72" s="572"/>
      <c r="N72" s="572"/>
    </row>
    <row r="73" spans="1:18" ht="39" x14ac:dyDescent="0.3">
      <c r="A73" s="250"/>
      <c r="B73" s="238" t="s">
        <v>297</v>
      </c>
      <c r="C73" s="382" t="s">
        <v>127</v>
      </c>
      <c r="D73" s="382" t="s">
        <v>150</v>
      </c>
      <c r="E73" s="382" t="s">
        <v>151</v>
      </c>
      <c r="F73" s="382" t="s">
        <v>152</v>
      </c>
      <c r="G73" s="461" t="s">
        <v>141</v>
      </c>
      <c r="H73" s="461" t="s">
        <v>142</v>
      </c>
      <c r="I73" s="461" t="s">
        <v>143</v>
      </c>
      <c r="J73" s="461" t="s">
        <v>245</v>
      </c>
      <c r="K73" s="250" t="s">
        <v>246</v>
      </c>
      <c r="L73" s="250" t="s">
        <v>247</v>
      </c>
      <c r="M73" s="250" t="s">
        <v>366</v>
      </c>
      <c r="N73" s="250" t="s">
        <v>367</v>
      </c>
      <c r="O73" s="250" t="s">
        <v>256</v>
      </c>
      <c r="P73" s="250" t="s">
        <v>257</v>
      </c>
      <c r="Q73" s="250" t="s">
        <v>258</v>
      </c>
      <c r="R73" s="238" t="s">
        <v>7</v>
      </c>
    </row>
    <row r="74" spans="1:18" x14ac:dyDescent="0.25">
      <c r="A74" s="439" t="s">
        <v>335</v>
      </c>
      <c r="B74" s="246">
        <v>2.6589999999999999E-2</v>
      </c>
      <c r="C74" s="482">
        <v>2.298E-2</v>
      </c>
      <c r="D74" s="482">
        <v>2.2239999999999999E-2</v>
      </c>
      <c r="E74" s="239">
        <v>1.6070000000000001E-2</v>
      </c>
      <c r="F74" s="239">
        <v>1.5789999999999998E-2</v>
      </c>
      <c r="G74" s="462"/>
      <c r="H74" s="462"/>
      <c r="I74" s="462"/>
      <c r="J74" s="462"/>
      <c r="R74" s="24">
        <v>46174</v>
      </c>
    </row>
    <row r="75" spans="1:18" x14ac:dyDescent="0.25">
      <c r="A75" s="439" t="s">
        <v>336</v>
      </c>
      <c r="G75" s="463">
        <v>3.18762E-2</v>
      </c>
      <c r="H75" s="463">
        <v>3.0280600000000001E-2</v>
      </c>
      <c r="I75" s="463">
        <v>2.8333000000000001E-2</v>
      </c>
      <c r="J75" s="463">
        <v>4.7587499999999998E-2</v>
      </c>
      <c r="K75" s="482">
        <v>0.2221581</v>
      </c>
      <c r="L75" s="482">
        <v>0.19269620000000001</v>
      </c>
      <c r="M75" s="482">
        <v>3.76511E-2</v>
      </c>
      <c r="N75" s="207">
        <v>6.8778900000000004E-2</v>
      </c>
      <c r="O75" s="482">
        <v>2.10674E-2</v>
      </c>
      <c r="P75" s="482">
        <v>1.9025199999999999E-2</v>
      </c>
      <c r="Q75" s="482">
        <v>1.9044599999999998E-2</v>
      </c>
      <c r="R75" s="24">
        <v>46174</v>
      </c>
    </row>
    <row r="76" spans="1:18" x14ac:dyDescent="0.25">
      <c r="A76" s="439" t="s">
        <v>337</v>
      </c>
      <c r="G76" s="463">
        <v>3.18762E-2</v>
      </c>
      <c r="H76" s="463">
        <v>1.72503E-2</v>
      </c>
      <c r="I76" s="463">
        <v>2.0174299999999999E-2</v>
      </c>
      <c r="J76" s="463">
        <v>1.3109600000000001E-2</v>
      </c>
      <c r="K76" s="482">
        <v>0</v>
      </c>
      <c r="L76" s="482">
        <v>0</v>
      </c>
      <c r="M76" s="239">
        <v>1.2969400000000001E-2</v>
      </c>
      <c r="N76" s="239">
        <v>2.3499999999999999E-4</v>
      </c>
      <c r="O76" s="239">
        <v>1.928E-4</v>
      </c>
      <c r="P76" s="239">
        <v>8.0350000000000005E-3</v>
      </c>
      <c r="Q76" s="239">
        <v>7.8949999999999992E-3</v>
      </c>
      <c r="R76" s="24">
        <v>46174</v>
      </c>
    </row>
    <row r="77" spans="1:18" x14ac:dyDescent="0.25">
      <c r="A77" s="572"/>
      <c r="B77" s="572"/>
      <c r="C77" s="572"/>
      <c r="D77" s="572"/>
      <c r="E77" s="572"/>
      <c r="F77" s="572"/>
      <c r="G77" s="572"/>
      <c r="H77" s="572"/>
      <c r="I77" s="572"/>
      <c r="J77" s="572"/>
      <c r="K77" s="572"/>
      <c r="L77" s="572"/>
      <c r="M77" s="572"/>
      <c r="N77" s="572"/>
    </row>
    <row r="78" spans="1:18" ht="13" x14ac:dyDescent="0.3">
      <c r="A78" s="101"/>
      <c r="B78" s="238" t="s">
        <v>238</v>
      </c>
      <c r="C78" s="238" t="s">
        <v>7</v>
      </c>
      <c r="D78" s="457"/>
    </row>
    <row r="79" spans="1:18" x14ac:dyDescent="0.25">
      <c r="A79" s="439" t="s">
        <v>338</v>
      </c>
      <c r="B79" s="466">
        <v>4.1209999999999997E-3</v>
      </c>
      <c r="C79" s="24">
        <v>46203</v>
      </c>
      <c r="D79" s="385"/>
      <c r="E79" s="24"/>
    </row>
    <row r="80" spans="1:18" x14ac:dyDescent="0.25">
      <c r="A80" s="572"/>
      <c r="B80" s="572"/>
      <c r="C80" s="572"/>
      <c r="D80" s="572"/>
      <c r="E80" s="572"/>
      <c r="F80" s="572"/>
      <c r="G80" s="572"/>
      <c r="H80" s="572"/>
      <c r="I80" s="572"/>
      <c r="J80" s="572"/>
      <c r="K80" s="572"/>
      <c r="L80" s="572"/>
      <c r="M80" s="572"/>
      <c r="N80" s="572"/>
    </row>
    <row r="81" spans="1:14" ht="13" x14ac:dyDescent="0.3">
      <c r="A81" s="445"/>
      <c r="B81" s="250" t="s">
        <v>129</v>
      </c>
      <c r="C81" s="250" t="s">
        <v>130</v>
      </c>
      <c r="D81" s="250" t="s">
        <v>131</v>
      </c>
      <c r="E81" s="238" t="s">
        <v>7</v>
      </c>
    </row>
    <row r="82" spans="1:14" x14ac:dyDescent="0.25">
      <c r="A82" s="439" t="s">
        <v>341</v>
      </c>
      <c r="B82" s="451">
        <v>3.8972999999999998E-3</v>
      </c>
      <c r="C82" s="451">
        <v>3.7618E-3</v>
      </c>
      <c r="D82" s="451">
        <v>3.6865999999999999E-3</v>
      </c>
      <c r="E82" s="24">
        <v>45444</v>
      </c>
      <c r="N82" s="24"/>
    </row>
    <row r="83" spans="1:14" x14ac:dyDescent="0.25">
      <c r="A83" s="445"/>
      <c r="D83" s="246"/>
      <c r="E83" s="24"/>
    </row>
    <row r="84" spans="1:14" x14ac:dyDescent="0.25">
      <c r="A84" s="445"/>
      <c r="E84" s="24"/>
    </row>
    <row r="85" spans="1:14" x14ac:dyDescent="0.25">
      <c r="A85" s="445"/>
      <c r="E85" s="24"/>
    </row>
    <row r="86" spans="1:14" x14ac:dyDescent="0.25">
      <c r="E86" s="24"/>
    </row>
    <row r="87" spans="1:14" x14ac:dyDescent="0.25">
      <c r="A87" s="45"/>
      <c r="E87" s="24"/>
    </row>
    <row r="88" spans="1:14" ht="13" x14ac:dyDescent="0.3">
      <c r="A88" s="101"/>
    </row>
    <row r="89" spans="1:14" x14ac:dyDescent="0.25">
      <c r="A89" s="45"/>
      <c r="E89" s="24"/>
    </row>
    <row r="90" spans="1:14" x14ac:dyDescent="0.25">
      <c r="A90" s="45"/>
      <c r="E90" s="24"/>
    </row>
    <row r="91" spans="1:14" ht="13" x14ac:dyDescent="0.3">
      <c r="D91" s="241"/>
      <c r="E91" s="24"/>
    </row>
    <row r="92" spans="1:14" x14ac:dyDescent="0.25">
      <c r="D92" s="239"/>
      <c r="E92" s="24"/>
    </row>
    <row r="93" spans="1:14" x14ac:dyDescent="0.25">
      <c r="D93" s="239"/>
      <c r="E93" s="24"/>
    </row>
    <row r="94" spans="1:14" x14ac:dyDescent="0.25">
      <c r="D94" s="239"/>
      <c r="E94" s="24"/>
    </row>
    <row r="95" spans="1:14" x14ac:dyDescent="0.25">
      <c r="D95" s="239"/>
      <c r="E95" s="24"/>
    </row>
    <row r="96" spans="1:14" x14ac:dyDescent="0.25">
      <c r="D96" s="239"/>
      <c r="E96" s="24"/>
    </row>
    <row r="97" spans="1:5" x14ac:dyDescent="0.25">
      <c r="D97" s="239"/>
      <c r="E97" s="24"/>
    </row>
    <row r="98" spans="1:5" x14ac:dyDescent="0.25">
      <c r="D98" s="207"/>
      <c r="E98" s="24"/>
    </row>
    <row r="99" spans="1:5" x14ac:dyDescent="0.25">
      <c r="E99" s="24"/>
    </row>
    <row r="100" spans="1:5" x14ac:dyDescent="0.25">
      <c r="D100" s="239"/>
      <c r="E100" s="24"/>
    </row>
    <row r="101" spans="1:5" x14ac:dyDescent="0.25">
      <c r="D101" s="239"/>
      <c r="E101" s="24"/>
    </row>
    <row r="102" spans="1:5" x14ac:dyDescent="0.25">
      <c r="D102" s="207"/>
      <c r="E102" s="24"/>
    </row>
    <row r="103" spans="1:5" x14ac:dyDescent="0.25">
      <c r="E103" s="24"/>
    </row>
    <row r="104" spans="1:5" x14ac:dyDescent="0.25">
      <c r="D104" s="239"/>
      <c r="E104" s="24"/>
    </row>
    <row r="105" spans="1:5" x14ac:dyDescent="0.25">
      <c r="D105" s="239"/>
      <c r="E105" s="24"/>
    </row>
    <row r="106" spans="1:5" x14ac:dyDescent="0.25">
      <c r="D106" s="207"/>
      <c r="E106" s="24"/>
    </row>
    <row r="107" spans="1:5" x14ac:dyDescent="0.25">
      <c r="A107" s="45"/>
      <c r="B107" s="207"/>
      <c r="C107" s="207"/>
      <c r="D107" s="207"/>
      <c r="E107" s="24"/>
    </row>
    <row r="109" spans="1:5" x14ac:dyDescent="0.25">
      <c r="A109" s="45"/>
      <c r="E109" s="24"/>
    </row>
    <row r="112" spans="1:5" ht="13" x14ac:dyDescent="0.3">
      <c r="A112" s="23"/>
      <c r="E112" s="24"/>
    </row>
    <row r="116" spans="2:7" x14ac:dyDescent="0.25">
      <c r="B116" s="242"/>
      <c r="C116" s="242"/>
      <c r="D116" s="242"/>
      <c r="E116" s="24"/>
    </row>
    <row r="117" spans="2:7" x14ac:dyDescent="0.25">
      <c r="C117" s="239"/>
      <c r="D117" s="239"/>
      <c r="E117" s="24"/>
      <c r="F117" s="244"/>
      <c r="G117" s="24"/>
    </row>
    <row r="118" spans="2:7" x14ac:dyDescent="0.25">
      <c r="C118" s="239"/>
      <c r="D118" s="239"/>
      <c r="E118" s="24"/>
      <c r="F118" s="244"/>
      <c r="G118" s="24"/>
    </row>
    <row r="119" spans="2:7" x14ac:dyDescent="0.25">
      <c r="C119" s="239"/>
      <c r="D119" s="239"/>
      <c r="E119" s="24"/>
      <c r="F119" s="244"/>
      <c r="G119" s="24"/>
    </row>
    <row r="120" spans="2:7" x14ac:dyDescent="0.25">
      <c r="C120" s="239"/>
      <c r="D120" s="239"/>
      <c r="E120" s="24"/>
      <c r="F120" s="244"/>
      <c r="G120" s="24"/>
    </row>
    <row r="121" spans="2:7" x14ac:dyDescent="0.25">
      <c r="C121" s="239"/>
      <c r="D121" s="239"/>
      <c r="E121" s="24"/>
      <c r="F121" s="244"/>
      <c r="G121" s="24"/>
    </row>
    <row r="122" spans="2:7" x14ac:dyDescent="0.25">
      <c r="C122" s="239"/>
      <c r="D122" s="239"/>
      <c r="E122" s="24"/>
      <c r="F122" s="244"/>
      <c r="G122" s="24"/>
    </row>
    <row r="123" spans="2:7" x14ac:dyDescent="0.25">
      <c r="C123" s="239"/>
      <c r="D123" s="239"/>
      <c r="E123" s="24"/>
      <c r="F123" s="244"/>
      <c r="G123" s="24"/>
    </row>
    <row r="124" spans="2:7" x14ac:dyDescent="0.25">
      <c r="C124" s="239"/>
      <c r="D124" s="239"/>
      <c r="E124" s="24"/>
      <c r="F124" s="244"/>
      <c r="G124" s="24"/>
    </row>
    <row r="125" spans="2:7" x14ac:dyDescent="0.25">
      <c r="C125" s="239"/>
      <c r="D125" s="239"/>
      <c r="E125" s="24"/>
      <c r="F125" s="244"/>
      <c r="G125" s="24"/>
    </row>
    <row r="126" spans="2:7" x14ac:dyDescent="0.25">
      <c r="C126" s="239"/>
      <c r="D126" s="239"/>
      <c r="E126" s="24"/>
      <c r="F126" s="244"/>
      <c r="G126" s="24"/>
    </row>
    <row r="130" spans="1:5" ht="13" x14ac:dyDescent="0.3">
      <c r="A130" s="23"/>
      <c r="E130" s="24"/>
    </row>
    <row r="131" spans="1:5" x14ac:dyDescent="0.25">
      <c r="A131" s="445"/>
      <c r="B131" s="243"/>
      <c r="C131" s="243"/>
      <c r="D131" s="243"/>
      <c r="E131" s="24"/>
    </row>
    <row r="132" spans="1:5" x14ac:dyDescent="0.25">
      <c r="A132" s="445"/>
      <c r="B132" s="243"/>
      <c r="C132" s="243"/>
      <c r="D132" s="243"/>
      <c r="E132" s="24"/>
    </row>
    <row r="134" spans="1:5" x14ac:dyDescent="0.25">
      <c r="E134" s="24"/>
    </row>
    <row r="135" spans="1:5" x14ac:dyDescent="0.25">
      <c r="C135" s="207"/>
      <c r="D135" s="207"/>
      <c r="E135" s="24"/>
    </row>
    <row r="136" spans="1:5" x14ac:dyDescent="0.25">
      <c r="C136" s="207"/>
      <c r="D136" s="207"/>
      <c r="E136" s="24"/>
    </row>
    <row r="137" spans="1:5" x14ac:dyDescent="0.25">
      <c r="C137" s="207"/>
      <c r="D137" s="207"/>
      <c r="E137" s="24"/>
    </row>
    <row r="140" spans="1:5" x14ac:dyDescent="0.25">
      <c r="A140" s="45"/>
      <c r="E140" s="24"/>
    </row>
    <row r="141" spans="1:5" x14ac:dyDescent="0.25">
      <c r="A141" s="45"/>
      <c r="E141" s="24"/>
    </row>
    <row r="143" spans="1:5" ht="13" x14ac:dyDescent="0.3">
      <c r="A143" s="23"/>
      <c r="E143" s="24"/>
    </row>
    <row r="144" spans="1:5" x14ac:dyDescent="0.25">
      <c r="C144" s="243"/>
      <c r="D144" s="243"/>
    </row>
    <row r="145" spans="1:5" x14ac:dyDescent="0.25">
      <c r="C145" s="243"/>
      <c r="D145" s="243"/>
    </row>
    <row r="152" spans="1:5" ht="13" x14ac:dyDescent="0.3">
      <c r="A152" s="101"/>
    </row>
    <row r="153" spans="1:5" x14ac:dyDescent="0.25">
      <c r="E153" s="24"/>
    </row>
    <row r="154" spans="1:5" x14ac:dyDescent="0.25">
      <c r="E154" s="24"/>
    </row>
    <row r="155" spans="1:5" x14ac:dyDescent="0.25">
      <c r="E155" s="24"/>
    </row>
    <row r="156" spans="1:5" x14ac:dyDescent="0.25">
      <c r="E156" s="24"/>
    </row>
    <row r="157" spans="1:5" x14ac:dyDescent="0.25">
      <c r="E157" s="24"/>
    </row>
  </sheetData>
  <sheetProtection algorithmName="SHA-512" hashValue="GNVxoMhjydfHcLvZG+cXjDiMmdQ/qQ7RmVWuUdiqmAbQpP2nQIJtV7fgPlg8sOW5I1GboCkCC57r94qocR9KwQ==" saltValue="3tongkM1sfd1yafb6glYag==" spinCount="100000" sheet="1" objects="1" scenarios="1"/>
  <mergeCells count="16">
    <mergeCell ref="A80:N80"/>
    <mergeCell ref="B68:F68"/>
    <mergeCell ref="G33:N33"/>
    <mergeCell ref="B58:N58"/>
    <mergeCell ref="A72:N72"/>
    <mergeCell ref="A77:N77"/>
    <mergeCell ref="B62:H62"/>
    <mergeCell ref="A61:L61"/>
    <mergeCell ref="A67:Q67"/>
    <mergeCell ref="I62:K62"/>
    <mergeCell ref="A3:H3"/>
    <mergeCell ref="A1:H1"/>
    <mergeCell ref="A12:H12"/>
    <mergeCell ref="B33:C33"/>
    <mergeCell ref="A22:H22"/>
    <mergeCell ref="A32:O32"/>
  </mergeCells>
  <phoneticPr fontId="28" type="noConversion"/>
  <hyperlinks>
    <hyperlink ref="M73" r:id="rId1" display="GS-@ TOD (On-Peak)" xr:uid="{00000000-0004-0000-1500-000000000000}"/>
    <hyperlink ref="E34" r:id="rId2" display="GS-@ TOD (On-Peak)" xr:uid="{17EBD8E0-7480-4D09-AD0F-3097DD62244F}"/>
    <hyperlink ref="N34" r:id="rId3" display="GS-@ TOD (On-Peak)" xr:uid="{36814F5D-73AC-4CCA-A037-42D3B585E282}"/>
    <hyperlink ref="N73" r:id="rId4" display="GS-@ TOD (On-Peak)" xr:uid="{20AE7757-D529-4A2E-A79E-E28C386EC277}"/>
  </hyperlinks>
  <printOptions gridLines="1"/>
  <pageMargins left="0" right="0" top="0.5" bottom="0.5" header="0.25" footer="0.25"/>
  <pageSetup scale="64" fitToHeight="4" orientation="portrait" r:id="rId5"/>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pageSetUpPr fitToPage="1"/>
  </sheetPr>
  <dimension ref="A1:G33"/>
  <sheetViews>
    <sheetView showGridLines="0" workbookViewId="0">
      <selection activeCell="I27" sqref="I27"/>
    </sheetView>
  </sheetViews>
  <sheetFormatPr defaultRowHeight="12.5" x14ac:dyDescent="0.25"/>
  <cols>
    <col min="1" max="1" width="42.453125" customWidth="1"/>
    <col min="2" max="2" width="19.1796875" customWidth="1"/>
    <col min="3" max="3" width="13.54296875" customWidth="1"/>
    <col min="4" max="4" width="12.7265625" customWidth="1"/>
    <col min="5" max="5" width="12.54296875" customWidth="1"/>
    <col min="6" max="6" width="1.81640625" customWidth="1"/>
    <col min="7" max="7" width="11.26953125" customWidth="1"/>
  </cols>
  <sheetData>
    <row r="1" spans="1:7" x14ac:dyDescent="0.25">
      <c r="D1" s="4"/>
    </row>
    <row r="2" spans="1:7" ht="13.5" thickBot="1" x14ac:dyDescent="0.35">
      <c r="A2" s="565" t="s">
        <v>36</v>
      </c>
      <c r="B2" s="565"/>
      <c r="C2" s="565"/>
      <c r="D2" s="565"/>
      <c r="E2" s="565"/>
    </row>
    <row r="3" spans="1:7" ht="13" thickBot="1" x14ac:dyDescent="0.3">
      <c r="A3" s="15" t="s">
        <v>23</v>
      </c>
      <c r="B3" s="16" t="s">
        <v>7</v>
      </c>
      <c r="C3" s="16" t="s">
        <v>1</v>
      </c>
      <c r="D3" s="16" t="s">
        <v>6</v>
      </c>
      <c r="E3" s="17" t="s">
        <v>58</v>
      </c>
    </row>
    <row r="4" spans="1:7" x14ac:dyDescent="0.25">
      <c r="A4" s="9" t="s">
        <v>5</v>
      </c>
      <c r="B4" s="5">
        <v>2001</v>
      </c>
      <c r="C4" s="7">
        <v>-4.8782899999999997E-2</v>
      </c>
      <c r="D4" s="8" t="s">
        <v>57</v>
      </c>
      <c r="E4" s="58" t="b">
        <v>1</v>
      </c>
      <c r="G4" s="41" t="s">
        <v>38</v>
      </c>
    </row>
    <row r="5" spans="1:7" x14ac:dyDescent="0.25">
      <c r="A5" s="51" t="s">
        <v>60</v>
      </c>
      <c r="B5" s="577">
        <v>2001</v>
      </c>
      <c r="C5" s="53">
        <v>7.7130000000000005E-4</v>
      </c>
      <c r="D5" s="52" t="s">
        <v>59</v>
      </c>
      <c r="E5" s="582" t="b">
        <v>1</v>
      </c>
      <c r="G5" s="41"/>
    </row>
    <row r="6" spans="1:7" x14ac:dyDescent="0.25">
      <c r="A6" s="51" t="s">
        <v>61</v>
      </c>
      <c r="B6" s="579"/>
      <c r="C6" s="53">
        <v>1.83E-4</v>
      </c>
      <c r="D6" s="52" t="s">
        <v>59</v>
      </c>
      <c r="E6" s="584"/>
      <c r="G6" s="41"/>
    </row>
    <row r="7" spans="1:7" x14ac:dyDescent="0.25">
      <c r="A7" s="10" t="s">
        <v>4</v>
      </c>
      <c r="B7" s="5">
        <v>2001</v>
      </c>
      <c r="C7" s="40">
        <v>1.0758E-4</v>
      </c>
      <c r="D7" s="5" t="s">
        <v>59</v>
      </c>
      <c r="E7" s="47" t="b">
        <v>1</v>
      </c>
      <c r="G7" s="41"/>
    </row>
    <row r="8" spans="1:7" ht="12.75" customHeight="1" x14ac:dyDescent="0.25">
      <c r="A8" s="54" t="s">
        <v>47</v>
      </c>
      <c r="B8" s="577">
        <v>2001</v>
      </c>
      <c r="C8" s="55">
        <v>4.6499999999999996E-3</v>
      </c>
      <c r="D8" s="577" t="s">
        <v>59</v>
      </c>
      <c r="E8" s="582" t="b">
        <v>1</v>
      </c>
      <c r="G8" s="576" t="s">
        <v>38</v>
      </c>
    </row>
    <row r="9" spans="1:7" x14ac:dyDescent="0.25">
      <c r="A9" s="54" t="s">
        <v>48</v>
      </c>
      <c r="B9" s="578"/>
      <c r="C9" s="55">
        <v>4.1900000000000001E-3</v>
      </c>
      <c r="D9" s="578"/>
      <c r="E9" s="583" t="b">
        <v>0</v>
      </c>
      <c r="G9" s="576"/>
    </row>
    <row r="10" spans="1:7" x14ac:dyDescent="0.25">
      <c r="A10" s="54" t="s">
        <v>49</v>
      </c>
      <c r="B10" s="579"/>
      <c r="C10" s="55">
        <v>3.63E-3</v>
      </c>
      <c r="D10" s="579"/>
      <c r="E10" s="584"/>
      <c r="G10" s="576"/>
    </row>
    <row r="11" spans="1:7" x14ac:dyDescent="0.25">
      <c r="A11" s="10" t="s">
        <v>13</v>
      </c>
      <c r="B11" s="5">
        <v>2002</v>
      </c>
      <c r="C11" s="6">
        <v>4.3600000000000003E-5</v>
      </c>
      <c r="D11" s="5" t="s">
        <v>59</v>
      </c>
      <c r="E11" s="47" t="b">
        <v>1</v>
      </c>
    </row>
    <row r="12" spans="1:7" x14ac:dyDescent="0.25">
      <c r="A12" s="54" t="s">
        <v>14</v>
      </c>
      <c r="B12" s="56">
        <v>2002</v>
      </c>
      <c r="C12" s="55">
        <v>1.2520000000000001E-4</v>
      </c>
      <c r="D12" s="56" t="s">
        <v>59</v>
      </c>
      <c r="E12" s="57" t="b">
        <v>1</v>
      </c>
    </row>
    <row r="13" spans="1:7" x14ac:dyDescent="0.25">
      <c r="A13" s="10" t="s">
        <v>16</v>
      </c>
      <c r="B13" s="5">
        <v>2002</v>
      </c>
      <c r="C13" s="6">
        <v>3.369E-4</v>
      </c>
      <c r="D13" s="5" t="s">
        <v>59</v>
      </c>
      <c r="E13" s="47" t="b">
        <v>1</v>
      </c>
    </row>
    <row r="14" spans="1:7" x14ac:dyDescent="0.25">
      <c r="A14" s="54" t="s">
        <v>17</v>
      </c>
      <c r="B14" s="56">
        <v>2002</v>
      </c>
      <c r="C14" s="55">
        <v>9.6730000000000004E-4</v>
      </c>
      <c r="D14" s="56" t="s">
        <v>59</v>
      </c>
      <c r="E14" s="57" t="b">
        <v>1</v>
      </c>
    </row>
    <row r="15" spans="1:7" x14ac:dyDescent="0.25">
      <c r="A15" s="10" t="s">
        <v>62</v>
      </c>
      <c r="B15" s="5">
        <v>2001</v>
      </c>
      <c r="C15" s="6">
        <v>6.3080000000000005E-4</v>
      </c>
      <c r="D15" s="5" t="s">
        <v>59</v>
      </c>
      <c r="E15" s="47" t="b">
        <v>1</v>
      </c>
    </row>
    <row r="16" spans="1:7" x14ac:dyDescent="0.25">
      <c r="A16" s="54" t="s">
        <v>9</v>
      </c>
      <c r="B16" s="56">
        <v>2001</v>
      </c>
      <c r="C16" s="55">
        <v>5.5290000000000005E-4</v>
      </c>
      <c r="D16" s="56" t="s">
        <v>59</v>
      </c>
      <c r="E16" s="57" t="b">
        <v>1</v>
      </c>
    </row>
    <row r="17" spans="1:5" x14ac:dyDescent="0.25">
      <c r="A17" s="10" t="s">
        <v>10</v>
      </c>
      <c r="B17" s="5">
        <v>2001</v>
      </c>
      <c r="C17" s="6">
        <v>5.6780000000000003E-4</v>
      </c>
      <c r="D17" s="5" t="s">
        <v>59</v>
      </c>
      <c r="E17" s="47" t="b">
        <v>1</v>
      </c>
    </row>
    <row r="18" spans="1:5" x14ac:dyDescent="0.25">
      <c r="A18" s="54" t="s">
        <v>11</v>
      </c>
      <c r="B18" s="56">
        <v>2001</v>
      </c>
      <c r="C18" s="55">
        <v>4.5619999999999998E-4</v>
      </c>
      <c r="D18" s="56" t="s">
        <v>59</v>
      </c>
      <c r="E18" s="57" t="b">
        <v>1</v>
      </c>
    </row>
    <row r="19" spans="1:5" x14ac:dyDescent="0.25">
      <c r="A19" s="10" t="s">
        <v>12</v>
      </c>
      <c r="B19" s="5">
        <v>2001</v>
      </c>
      <c r="C19" s="6">
        <v>3.9589999999999997E-4</v>
      </c>
      <c r="D19" s="5" t="s">
        <v>59</v>
      </c>
      <c r="E19" s="47" t="b">
        <v>1</v>
      </c>
    </row>
    <row r="20" spans="1:5" x14ac:dyDescent="0.25">
      <c r="A20" s="54" t="s">
        <v>18</v>
      </c>
      <c r="B20" s="56">
        <v>2001</v>
      </c>
      <c r="C20" s="55">
        <v>-1.5192999999999999E-3</v>
      </c>
      <c r="D20" s="56" t="s">
        <v>59</v>
      </c>
      <c r="E20" s="57" t="b">
        <v>1</v>
      </c>
    </row>
    <row r="21" spans="1:5" x14ac:dyDescent="0.25">
      <c r="A21" s="10" t="s">
        <v>19</v>
      </c>
      <c r="B21" s="5">
        <v>2001</v>
      </c>
      <c r="C21" s="6">
        <v>-1.3071000000000001E-3</v>
      </c>
      <c r="D21" s="5" t="s">
        <v>59</v>
      </c>
      <c r="E21" s="47" t="b">
        <v>1</v>
      </c>
    </row>
    <row r="22" spans="1:5" x14ac:dyDescent="0.25">
      <c r="A22" s="54" t="s">
        <v>20</v>
      </c>
      <c r="B22" s="56">
        <v>2001</v>
      </c>
      <c r="C22" s="55">
        <v>-1.3320000000000001E-3</v>
      </c>
      <c r="D22" s="56" t="s">
        <v>59</v>
      </c>
      <c r="E22" s="57" t="b">
        <v>1</v>
      </c>
    </row>
    <row r="23" spans="1:5" x14ac:dyDescent="0.25">
      <c r="A23" s="10" t="s">
        <v>21</v>
      </c>
      <c r="B23" s="5">
        <v>2001</v>
      </c>
      <c r="C23" s="6">
        <v>-1.0334999999999999E-3</v>
      </c>
      <c r="D23" s="5" t="s">
        <v>59</v>
      </c>
      <c r="E23" s="47" t="b">
        <v>1</v>
      </c>
    </row>
    <row r="24" spans="1:5" x14ac:dyDescent="0.25">
      <c r="A24" s="54" t="s">
        <v>22</v>
      </c>
      <c r="B24" s="56">
        <v>2001</v>
      </c>
      <c r="C24" s="55">
        <v>-8.7730000000000002E-4</v>
      </c>
      <c r="D24" s="56" t="s">
        <v>59</v>
      </c>
      <c r="E24" s="57" t="b">
        <v>1</v>
      </c>
    </row>
    <row r="25" spans="1:5" x14ac:dyDescent="0.25">
      <c r="A25" s="10" t="s">
        <v>40</v>
      </c>
      <c r="B25" s="5">
        <v>2001</v>
      </c>
      <c r="C25" s="6">
        <v>-2.5000000000000001E-3</v>
      </c>
      <c r="D25" s="5" t="s">
        <v>59</v>
      </c>
      <c r="E25" s="47" t="b">
        <v>1</v>
      </c>
    </row>
    <row r="26" spans="1:5" x14ac:dyDescent="0.25">
      <c r="A26" s="41" t="s">
        <v>39</v>
      </c>
      <c r="C26" s="18"/>
      <c r="D26" s="4"/>
      <c r="E26" s="19"/>
    </row>
    <row r="27" spans="1:5" ht="101.25" customHeight="1" x14ac:dyDescent="0.25">
      <c r="A27" s="581"/>
      <c r="B27" s="581"/>
      <c r="C27" s="581"/>
      <c r="D27" s="581"/>
      <c r="E27" s="581"/>
    </row>
    <row r="28" spans="1:5" ht="78" customHeight="1" x14ac:dyDescent="0.25">
      <c r="A28" s="581"/>
      <c r="B28" s="581"/>
      <c r="C28" s="581"/>
      <c r="D28" s="581"/>
      <c r="E28" s="581"/>
    </row>
    <row r="29" spans="1:5" ht="46.5" customHeight="1" x14ac:dyDescent="0.25">
      <c r="A29" s="581"/>
      <c r="B29" s="581"/>
      <c r="C29" s="581"/>
      <c r="D29" s="581"/>
      <c r="E29" s="581"/>
    </row>
    <row r="30" spans="1:5" ht="32.25" customHeight="1" x14ac:dyDescent="0.25">
      <c r="A30" s="580"/>
      <c r="B30" s="580"/>
      <c r="C30" s="580"/>
      <c r="D30" s="580"/>
      <c r="E30" s="580"/>
    </row>
    <row r="31" spans="1:5" ht="79.5" customHeight="1" x14ac:dyDescent="0.25">
      <c r="A31" s="581"/>
      <c r="B31" s="581"/>
      <c r="C31" s="581"/>
      <c r="D31" s="581"/>
      <c r="E31" s="581"/>
    </row>
    <row r="32" spans="1:5" ht="39" customHeight="1" x14ac:dyDescent="0.25">
      <c r="A32" s="580"/>
      <c r="B32" s="581"/>
      <c r="C32" s="581"/>
      <c r="D32" s="581"/>
      <c r="E32" s="581"/>
    </row>
    <row r="33" spans="1:5" ht="38.25" customHeight="1" x14ac:dyDescent="0.25">
      <c r="A33" s="580"/>
      <c r="B33" s="581"/>
      <c r="C33" s="581"/>
      <c r="D33" s="581"/>
      <c r="E33" s="581"/>
    </row>
  </sheetData>
  <sheetProtection sheet="1" objects="1" scenarios="1"/>
  <mergeCells count="14">
    <mergeCell ref="G8:G10"/>
    <mergeCell ref="D8:D10"/>
    <mergeCell ref="B8:B10"/>
    <mergeCell ref="A33:E33"/>
    <mergeCell ref="A2:E2"/>
    <mergeCell ref="A27:E27"/>
    <mergeCell ref="A28:E28"/>
    <mergeCell ref="A32:E32"/>
    <mergeCell ref="A30:E30"/>
    <mergeCell ref="A31:E31"/>
    <mergeCell ref="A29:E29"/>
    <mergeCell ref="E8:E10"/>
    <mergeCell ref="B5:B6"/>
    <mergeCell ref="E5:E6"/>
  </mergeCells>
  <phoneticPr fontId="0" type="noConversion"/>
  <printOptions horizontalCentered="1"/>
  <pageMargins left="0.75" right="0.5" top="1" bottom="1" header="0.5" footer="0.5"/>
  <pageSetup scale="83"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4</xdr:col>
                    <xdr:colOff>203200</xdr:colOff>
                    <xdr:row>2</xdr:row>
                    <xdr:rowOff>95250</xdr:rowOff>
                  </from>
                  <to>
                    <xdr:col>6</xdr:col>
                    <xdr:colOff>88900</xdr:colOff>
                    <xdr:row>4</xdr:row>
                    <xdr:rowOff>12700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4</xdr:col>
                    <xdr:colOff>203200</xdr:colOff>
                    <xdr:row>4</xdr:row>
                    <xdr:rowOff>31750</xdr:rowOff>
                  </from>
                  <to>
                    <xdr:col>6</xdr:col>
                    <xdr:colOff>88900</xdr:colOff>
                    <xdr:row>5</xdr:row>
                    <xdr:rowOff>69850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4</xdr:col>
                    <xdr:colOff>203200</xdr:colOff>
                    <xdr:row>5</xdr:row>
                    <xdr:rowOff>88900</xdr:rowOff>
                  </from>
                  <to>
                    <xdr:col>6</xdr:col>
                    <xdr:colOff>88900</xdr:colOff>
                    <xdr:row>7</xdr:row>
                    <xdr:rowOff>12700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4</xdr:col>
                    <xdr:colOff>203200</xdr:colOff>
                    <xdr:row>7</xdr:row>
                    <xdr:rowOff>76200</xdr:rowOff>
                  </from>
                  <to>
                    <xdr:col>5</xdr:col>
                    <xdr:colOff>0</xdr:colOff>
                    <xdr:row>9</xdr:row>
                    <xdr:rowOff>12700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4</xdr:col>
                    <xdr:colOff>203200</xdr:colOff>
                    <xdr:row>9</xdr:row>
                    <xdr:rowOff>88900</xdr:rowOff>
                  </from>
                  <to>
                    <xdr:col>6</xdr:col>
                    <xdr:colOff>88900</xdr:colOff>
                    <xdr:row>11</xdr:row>
                    <xdr:rowOff>19050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4</xdr:col>
                    <xdr:colOff>203200</xdr:colOff>
                    <xdr:row>10</xdr:row>
                    <xdr:rowOff>88900</xdr:rowOff>
                  </from>
                  <to>
                    <xdr:col>5</xdr:col>
                    <xdr:colOff>0</xdr:colOff>
                    <xdr:row>12</xdr:row>
                    <xdr:rowOff>19050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4</xdr:col>
                    <xdr:colOff>203200</xdr:colOff>
                    <xdr:row>11</xdr:row>
                    <xdr:rowOff>88900</xdr:rowOff>
                  </from>
                  <to>
                    <xdr:col>5</xdr:col>
                    <xdr:colOff>0</xdr:colOff>
                    <xdr:row>13</xdr:row>
                    <xdr:rowOff>19050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4</xdr:col>
                    <xdr:colOff>203200</xdr:colOff>
                    <xdr:row>12</xdr:row>
                    <xdr:rowOff>88900</xdr:rowOff>
                  </from>
                  <to>
                    <xdr:col>5</xdr:col>
                    <xdr:colOff>0</xdr:colOff>
                    <xdr:row>14</xdr:row>
                    <xdr:rowOff>19050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4</xdr:col>
                    <xdr:colOff>203200</xdr:colOff>
                    <xdr:row>13</xdr:row>
                    <xdr:rowOff>88900</xdr:rowOff>
                  </from>
                  <to>
                    <xdr:col>5</xdr:col>
                    <xdr:colOff>0</xdr:colOff>
                    <xdr:row>15</xdr:row>
                    <xdr:rowOff>19050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4</xdr:col>
                    <xdr:colOff>203200</xdr:colOff>
                    <xdr:row>14</xdr:row>
                    <xdr:rowOff>95250</xdr:rowOff>
                  </from>
                  <to>
                    <xdr:col>5</xdr:col>
                    <xdr:colOff>0</xdr:colOff>
                    <xdr:row>16</xdr:row>
                    <xdr:rowOff>31750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4</xdr:col>
                    <xdr:colOff>203200</xdr:colOff>
                    <xdr:row>15</xdr:row>
                    <xdr:rowOff>88900</xdr:rowOff>
                  </from>
                  <to>
                    <xdr:col>5</xdr:col>
                    <xdr:colOff>0</xdr:colOff>
                    <xdr:row>17</xdr:row>
                    <xdr:rowOff>19050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4</xdr:col>
                    <xdr:colOff>203200</xdr:colOff>
                    <xdr:row>16</xdr:row>
                    <xdr:rowOff>88900</xdr:rowOff>
                  </from>
                  <to>
                    <xdr:col>5</xdr:col>
                    <xdr:colOff>0</xdr:colOff>
                    <xdr:row>18</xdr:row>
                    <xdr:rowOff>12700</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4</xdr:col>
                    <xdr:colOff>203200</xdr:colOff>
                    <xdr:row>17</xdr:row>
                    <xdr:rowOff>88900</xdr:rowOff>
                  </from>
                  <to>
                    <xdr:col>5</xdr:col>
                    <xdr:colOff>0</xdr:colOff>
                    <xdr:row>19</xdr:row>
                    <xdr:rowOff>19050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4</xdr:col>
                    <xdr:colOff>203200</xdr:colOff>
                    <xdr:row>18</xdr:row>
                    <xdr:rowOff>88900</xdr:rowOff>
                  </from>
                  <to>
                    <xdr:col>5</xdr:col>
                    <xdr:colOff>0</xdr:colOff>
                    <xdr:row>20</xdr:row>
                    <xdr:rowOff>19050</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4</xdr:col>
                    <xdr:colOff>203200</xdr:colOff>
                    <xdr:row>19</xdr:row>
                    <xdr:rowOff>88900</xdr:rowOff>
                  </from>
                  <to>
                    <xdr:col>5</xdr:col>
                    <xdr:colOff>0</xdr:colOff>
                    <xdr:row>21</xdr:row>
                    <xdr:rowOff>19050</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4</xdr:col>
                    <xdr:colOff>203200</xdr:colOff>
                    <xdr:row>20</xdr:row>
                    <xdr:rowOff>88900</xdr:rowOff>
                  </from>
                  <to>
                    <xdr:col>5</xdr:col>
                    <xdr:colOff>0</xdr:colOff>
                    <xdr:row>22</xdr:row>
                    <xdr:rowOff>19050</xdr:rowOff>
                  </to>
                </anchor>
              </controlPr>
            </control>
          </mc:Choice>
        </mc:AlternateContent>
        <mc:AlternateContent xmlns:mc="http://schemas.openxmlformats.org/markup-compatibility/2006">
          <mc:Choice Requires="x14">
            <control shapeId="1047" r:id="rId20" name="Check Box 23">
              <controlPr defaultSize="0" autoFill="0" autoLine="0" autoPict="0">
                <anchor moveWithCells="1">
                  <from>
                    <xdr:col>4</xdr:col>
                    <xdr:colOff>203200</xdr:colOff>
                    <xdr:row>21</xdr:row>
                    <xdr:rowOff>88900</xdr:rowOff>
                  </from>
                  <to>
                    <xdr:col>5</xdr:col>
                    <xdr:colOff>0</xdr:colOff>
                    <xdr:row>23</xdr:row>
                    <xdr:rowOff>19050</xdr:rowOff>
                  </to>
                </anchor>
              </controlPr>
            </control>
          </mc:Choice>
        </mc:AlternateContent>
        <mc:AlternateContent xmlns:mc="http://schemas.openxmlformats.org/markup-compatibility/2006">
          <mc:Choice Requires="x14">
            <control shapeId="1048" r:id="rId21" name="Check Box 24">
              <controlPr defaultSize="0" autoFill="0" autoLine="0" autoPict="0">
                <anchor moveWithCells="1">
                  <from>
                    <xdr:col>4</xdr:col>
                    <xdr:colOff>203200</xdr:colOff>
                    <xdr:row>22</xdr:row>
                    <xdr:rowOff>88900</xdr:rowOff>
                  </from>
                  <to>
                    <xdr:col>5</xdr:col>
                    <xdr:colOff>0</xdr:colOff>
                    <xdr:row>24</xdr:row>
                    <xdr:rowOff>19050</xdr:rowOff>
                  </to>
                </anchor>
              </controlPr>
            </control>
          </mc:Choice>
        </mc:AlternateContent>
        <mc:AlternateContent xmlns:mc="http://schemas.openxmlformats.org/markup-compatibility/2006">
          <mc:Choice Requires="x14">
            <control shapeId="1049" r:id="rId22" name="Check Box 25">
              <controlPr defaultSize="0" autoFill="0" autoLine="0" autoPict="0">
                <anchor moveWithCells="1">
                  <from>
                    <xdr:col>4</xdr:col>
                    <xdr:colOff>203200</xdr:colOff>
                    <xdr:row>23</xdr:row>
                    <xdr:rowOff>88900</xdr:rowOff>
                  </from>
                  <to>
                    <xdr:col>5</xdr:col>
                    <xdr:colOff>0</xdr:colOff>
                    <xdr:row>25</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8"/>
  <dimension ref="A1:IB89"/>
  <sheetViews>
    <sheetView showGridLines="0" zoomScale="80" zoomScaleNormal="80" zoomScalePageLayoutView="70" workbookViewId="0">
      <selection sqref="A1:P1"/>
    </sheetView>
  </sheetViews>
  <sheetFormatPr defaultRowHeight="12.5" x14ac:dyDescent="0.25"/>
  <cols>
    <col min="1" max="1" width="39" customWidth="1"/>
    <col min="2" max="2" width="2.54296875" customWidth="1"/>
    <col min="3" max="3" width="24.81640625" customWidth="1"/>
    <col min="4" max="4" width="15.26953125" customWidth="1"/>
    <col min="5" max="5" width="9.7265625" customWidth="1"/>
    <col min="6" max="6" width="2.7265625" customWidth="1"/>
    <col min="7" max="8" width="13.26953125" customWidth="1"/>
    <col min="9" max="9" width="14.54296875" customWidth="1"/>
    <col min="10" max="10" width="13.26953125" customWidth="1"/>
    <col min="11" max="11" width="6.54296875" customWidth="1"/>
    <col min="12" max="12" width="15.1796875" customWidth="1"/>
    <col min="13" max="13" width="17.26953125" bestFit="1" customWidth="1"/>
    <col min="14" max="14" width="17.453125" customWidth="1"/>
    <col min="15" max="15" width="17.26953125" bestFit="1" customWidth="1"/>
    <col min="16" max="16" width="13" customWidth="1"/>
    <col min="17" max="17" width="12.81640625" bestFit="1" customWidth="1"/>
    <col min="18" max="18" width="10.54296875" hidden="1" customWidth="1"/>
    <col min="19" max="19" width="10.26953125" hidden="1" customWidth="1"/>
    <col min="20" max="23" width="10.81640625" hidden="1" customWidth="1"/>
    <col min="24" max="26" width="10.26953125" hidden="1" customWidth="1"/>
    <col min="27" max="27" width="10.54296875" hidden="1" customWidth="1"/>
    <col min="28" max="28" width="10.81640625" hidden="1" customWidth="1"/>
    <col min="29" max="30" width="10" hidden="1" customWidth="1"/>
    <col min="31" max="31" width="9.1796875" customWidth="1"/>
    <col min="32" max="32" width="10.26953125" customWidth="1"/>
    <col min="33" max="33" width="10.81640625" customWidth="1"/>
    <col min="34" max="34" width="10.26953125" customWidth="1"/>
  </cols>
  <sheetData>
    <row r="1" spans="1:59" ht="20" x14ac:dyDescent="0.4">
      <c r="A1" s="499" t="s">
        <v>346</v>
      </c>
      <c r="B1" s="500"/>
      <c r="C1" s="500"/>
      <c r="D1" s="500"/>
      <c r="E1" s="500"/>
      <c r="F1" s="500"/>
      <c r="G1" s="500"/>
      <c r="H1" s="500"/>
      <c r="I1" s="500"/>
      <c r="J1" s="500"/>
      <c r="K1" s="500"/>
      <c r="L1" s="500"/>
      <c r="M1" s="500"/>
      <c r="N1" s="500"/>
      <c r="O1" s="500"/>
      <c r="P1" s="501"/>
      <c r="Q1" s="153"/>
    </row>
    <row r="2" spans="1:59" ht="20" x14ac:dyDescent="0.4">
      <c r="A2" s="514" t="s">
        <v>261</v>
      </c>
      <c r="B2" s="515"/>
      <c r="C2" s="515"/>
      <c r="D2" s="515"/>
      <c r="E2" s="515"/>
      <c r="F2" s="515"/>
      <c r="G2" s="515"/>
      <c r="H2" s="515"/>
      <c r="I2" s="515"/>
      <c r="J2" s="515"/>
      <c r="K2" s="515"/>
      <c r="L2" s="515"/>
      <c r="M2" s="515"/>
      <c r="N2" s="515"/>
      <c r="O2" s="515"/>
      <c r="P2" s="516"/>
      <c r="Q2" s="153"/>
    </row>
    <row r="3" spans="1:59" ht="9.75" customHeight="1" x14ac:dyDescent="0.4">
      <c r="A3" s="433"/>
      <c r="B3" s="434"/>
      <c r="C3" s="434"/>
      <c r="D3" s="434"/>
      <c r="E3" s="434"/>
      <c r="F3" s="434"/>
      <c r="G3" s="434"/>
      <c r="H3" s="434"/>
      <c r="I3" s="434"/>
      <c r="J3" s="434"/>
      <c r="K3" s="434"/>
      <c r="L3" s="434"/>
      <c r="M3" s="434"/>
      <c r="N3" s="434"/>
      <c r="O3" s="434"/>
      <c r="P3" s="435"/>
      <c r="Q3" s="153"/>
    </row>
    <row r="4" spans="1:59" ht="15.5" x14ac:dyDescent="0.35">
      <c r="A4" s="502" t="str">
        <f>'Customer Info'!$B$11</f>
        <v>Breakdown of Charges Based on Entered Information</v>
      </c>
      <c r="B4" s="503"/>
      <c r="C4" s="503"/>
      <c r="D4" s="503"/>
      <c r="E4" s="503"/>
      <c r="F4" s="503"/>
      <c r="G4" s="503"/>
      <c r="H4" s="503"/>
      <c r="I4" s="503"/>
      <c r="J4" s="503"/>
      <c r="K4" s="503"/>
      <c r="L4" s="503"/>
      <c r="M4" s="503"/>
      <c r="N4" s="503"/>
      <c r="O4" s="503"/>
      <c r="P4" s="504"/>
      <c r="Q4" s="155"/>
    </row>
    <row r="5" spans="1:59" ht="15.5" x14ac:dyDescent="0.35">
      <c r="A5" s="511" t="s">
        <v>286</v>
      </c>
      <c r="B5" s="512"/>
      <c r="C5" s="512"/>
      <c r="D5" s="512"/>
      <c r="E5" s="512"/>
      <c r="F5" s="512"/>
      <c r="G5" s="512"/>
      <c r="H5" s="512"/>
      <c r="I5" s="512"/>
      <c r="J5" s="512"/>
      <c r="K5" s="512"/>
      <c r="L5" s="512"/>
      <c r="M5" s="512"/>
      <c r="N5" s="512"/>
      <c r="O5" s="512"/>
      <c r="P5" s="513"/>
      <c r="Q5" s="60"/>
    </row>
    <row r="6" spans="1:59" x14ac:dyDescent="0.25">
      <c r="A6" s="253">
        <f ca="1">TODAY()</f>
        <v>46226</v>
      </c>
      <c r="B6" s="363"/>
      <c r="C6" s="363"/>
      <c r="D6" s="363"/>
      <c r="E6" s="363"/>
      <c r="F6" s="363"/>
      <c r="G6" s="363"/>
      <c r="H6" s="363"/>
      <c r="I6" s="363"/>
      <c r="J6" s="363"/>
      <c r="K6" s="363"/>
      <c r="L6" s="363"/>
      <c r="M6" s="363"/>
      <c r="N6" s="363"/>
      <c r="O6" s="363"/>
      <c r="P6" s="249"/>
    </row>
    <row r="7" spans="1:59" x14ac:dyDescent="0.25">
      <c r="A7" s="497" t="s">
        <v>15</v>
      </c>
      <c r="B7" s="498"/>
      <c r="C7" s="498"/>
      <c r="D7" s="498"/>
      <c r="E7" s="498"/>
      <c r="F7" s="498"/>
      <c r="G7" s="498"/>
      <c r="H7" s="498"/>
      <c r="I7" s="498"/>
      <c r="J7" s="498"/>
      <c r="K7" s="498"/>
      <c r="P7" s="249"/>
    </row>
    <row r="8" spans="1:59" x14ac:dyDescent="0.25">
      <c r="A8" s="254"/>
      <c r="P8" s="249"/>
    </row>
    <row r="9" spans="1:59" ht="15.5" x14ac:dyDescent="0.35">
      <c r="A9" s="255" t="s">
        <v>2</v>
      </c>
      <c r="B9" s="22"/>
      <c r="C9" s="23">
        <f>'Customer Info'!B6</f>
        <v>0</v>
      </c>
      <c r="I9" s="24"/>
      <c r="P9" s="249"/>
    </row>
    <row r="10" spans="1:59" ht="15.5" x14ac:dyDescent="0.35">
      <c r="A10" s="256" t="s">
        <v>26</v>
      </c>
      <c r="B10" s="22"/>
      <c r="C10" s="23">
        <f>'Customer Info'!B7</f>
        <v>0</v>
      </c>
      <c r="P10" s="249"/>
    </row>
    <row r="11" spans="1:59" ht="13" x14ac:dyDescent="0.3">
      <c r="A11" s="255" t="s">
        <v>95</v>
      </c>
      <c r="B11" s="156">
        <f>'Customer Info'!B8</f>
        <v>8</v>
      </c>
      <c r="C11" s="358" t="str">
        <f>LOOKUP($B$11,$S$11:$AD$11,S13:AD13)</f>
        <v>August</v>
      </c>
      <c r="D11" s="101">
        <f>'Customer Info'!C8</f>
        <v>2026</v>
      </c>
      <c r="P11" s="249"/>
      <c r="S11">
        <v>1</v>
      </c>
      <c r="T11">
        <v>2</v>
      </c>
      <c r="U11">
        <v>3</v>
      </c>
      <c r="V11">
        <v>4</v>
      </c>
      <c r="W11">
        <v>5</v>
      </c>
      <c r="X11">
        <v>6</v>
      </c>
      <c r="Y11">
        <v>7</v>
      </c>
      <c r="Z11">
        <v>8</v>
      </c>
      <c r="AA11">
        <v>9</v>
      </c>
      <c r="AB11">
        <v>10</v>
      </c>
      <c r="AC11">
        <v>11</v>
      </c>
      <c r="AD11">
        <v>12</v>
      </c>
    </row>
    <row r="12" spans="1:59" ht="13" x14ac:dyDescent="0.3">
      <c r="A12" s="255" t="s">
        <v>251</v>
      </c>
      <c r="B12" s="156"/>
      <c r="C12" s="358" t="str">
        <f>'Customer Info'!$B$9</f>
        <v>No</v>
      </c>
      <c r="D12" s="101"/>
      <c r="P12" s="249"/>
    </row>
    <row r="13" spans="1:59" ht="13" x14ac:dyDescent="0.3">
      <c r="A13" s="286"/>
      <c r="B13" s="108"/>
      <c r="C13" s="109"/>
      <c r="D13" s="109"/>
      <c r="E13" s="109"/>
      <c r="F13" s="109"/>
      <c r="G13" s="109"/>
      <c r="H13" s="109"/>
      <c r="I13" s="109"/>
      <c r="J13" s="109"/>
      <c r="K13" s="109"/>
      <c r="L13" s="109"/>
      <c r="M13" s="109"/>
      <c r="N13" s="109"/>
      <c r="O13" s="109"/>
      <c r="P13" s="287"/>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59" ht="15.5" x14ac:dyDescent="0.35">
      <c r="A14" s="267" t="s">
        <v>27</v>
      </c>
      <c r="B14" s="113"/>
      <c r="C14" s="114"/>
      <c r="D14" s="61"/>
      <c r="E14" s="61"/>
      <c r="F14" s="61"/>
      <c r="G14" s="61"/>
      <c r="H14" s="61"/>
      <c r="I14" s="61"/>
      <c r="J14" s="61"/>
      <c r="K14" s="61"/>
      <c r="L14" s="61"/>
      <c r="M14" s="61"/>
      <c r="N14" s="61"/>
      <c r="O14" s="61"/>
      <c r="P14" s="277"/>
      <c r="R14" s="61"/>
      <c r="S14" s="193"/>
      <c r="T14" s="193"/>
      <c r="U14" s="193"/>
      <c r="V14" s="193"/>
      <c r="W14" s="193"/>
      <c r="X14" s="193"/>
      <c r="Y14" s="193"/>
      <c r="Z14" s="193"/>
      <c r="AA14" s="193"/>
      <c r="AB14" s="193"/>
      <c r="AC14" s="193"/>
      <c r="AD14" s="193"/>
      <c r="AE14" s="61"/>
    </row>
    <row r="15" spans="1:59" x14ac:dyDescent="0.25">
      <c r="A15" s="288"/>
      <c r="B15" s="61"/>
      <c r="C15" s="289"/>
      <c r="D15" s="116"/>
      <c r="E15" s="61"/>
      <c r="F15" s="61"/>
      <c r="G15" s="61"/>
      <c r="H15" s="61"/>
      <c r="I15" s="61"/>
      <c r="J15" s="61"/>
      <c r="K15" s="61"/>
      <c r="L15" s="61"/>
      <c r="M15" s="61"/>
      <c r="N15" s="61"/>
      <c r="O15" s="61"/>
      <c r="P15" s="277"/>
      <c r="Q15" s="61"/>
      <c r="R15" s="61"/>
      <c r="S15" s="61"/>
      <c r="T15" s="61"/>
      <c r="U15" s="61"/>
      <c r="V15" s="61"/>
      <c r="W15" s="61"/>
      <c r="X15" s="61"/>
      <c r="Y15" s="61"/>
      <c r="Z15" s="61"/>
      <c r="AA15" s="61"/>
      <c r="AB15" s="61"/>
      <c r="AC15" s="61"/>
      <c r="AD15" s="61"/>
      <c r="AE15" s="61"/>
      <c r="AF15" s="61"/>
      <c r="AG15" s="149"/>
      <c r="AH15" s="149"/>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row>
    <row r="16" spans="1:59" x14ac:dyDescent="0.25">
      <c r="A16" s="288" t="s">
        <v>51</v>
      </c>
      <c r="B16" s="61"/>
      <c r="D16" s="29">
        <f>IF('Customer Info'!B21+'Customer Info'!B22-'Customer Info'!B23&lt;0,0,'Customer Info'!B21+'Customer Info'!B22-'Customer Info'!B23)</f>
        <v>0</v>
      </c>
      <c r="E16" s="116" t="s">
        <v>41</v>
      </c>
      <c r="F16" s="61"/>
      <c r="G16" s="61"/>
      <c r="H16" s="61"/>
      <c r="I16" s="61"/>
      <c r="J16" s="61"/>
      <c r="K16" s="61"/>
      <c r="L16" s="61"/>
      <c r="M16" s="61"/>
      <c r="N16" s="61"/>
      <c r="O16" s="61"/>
      <c r="P16" s="277"/>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row>
    <row r="17" spans="1:221" ht="13" x14ac:dyDescent="0.3">
      <c r="A17" s="291"/>
      <c r="B17" s="117"/>
      <c r="C17" s="118"/>
      <c r="D17" s="117"/>
      <c r="E17" s="117"/>
      <c r="F17" s="119"/>
      <c r="G17" s="107"/>
      <c r="H17" s="117"/>
      <c r="I17" s="120"/>
      <c r="J17" s="109"/>
      <c r="K17" s="61"/>
      <c r="L17" s="61"/>
      <c r="M17" s="61"/>
      <c r="N17" s="61"/>
      <c r="O17" s="61"/>
      <c r="P17" s="277"/>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row>
    <row r="18" spans="1:221" ht="13" x14ac:dyDescent="0.3">
      <c r="A18" s="267" t="s">
        <v>31</v>
      </c>
      <c r="B18" s="61"/>
      <c r="C18" s="61"/>
      <c r="D18" s="61"/>
      <c r="E18" s="61"/>
      <c r="F18" s="61"/>
      <c r="G18" s="508" t="s">
        <v>67</v>
      </c>
      <c r="H18" s="509"/>
      <c r="I18" s="509"/>
      <c r="J18" s="510"/>
      <c r="K18" s="121"/>
      <c r="L18" s="505" t="s">
        <v>68</v>
      </c>
      <c r="M18" s="506"/>
      <c r="N18" s="506"/>
      <c r="O18" s="507"/>
      <c r="P18" s="270"/>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row>
    <row r="19" spans="1:221" ht="13" x14ac:dyDescent="0.3">
      <c r="A19" s="269"/>
      <c r="B19" s="61"/>
      <c r="C19" s="61"/>
      <c r="D19" s="61"/>
      <c r="E19" s="61"/>
      <c r="F19" s="61"/>
      <c r="G19" s="252" t="s">
        <v>64</v>
      </c>
      <c r="H19" s="88" t="s">
        <v>65</v>
      </c>
      <c r="I19" s="88" t="s">
        <v>66</v>
      </c>
      <c r="J19" s="88" t="s">
        <v>34</v>
      </c>
      <c r="K19" s="61"/>
      <c r="L19" s="110" t="s">
        <v>64</v>
      </c>
      <c r="M19" s="110" t="s">
        <v>65</v>
      </c>
      <c r="N19" s="110" t="s">
        <v>66</v>
      </c>
      <c r="O19" s="110" t="s">
        <v>34</v>
      </c>
      <c r="P19" s="292" t="s">
        <v>56</v>
      </c>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row>
    <row r="20" spans="1:221" x14ac:dyDescent="0.25">
      <c r="A20" s="269" t="s">
        <v>32</v>
      </c>
      <c r="B20" s="61"/>
      <c r="C20" s="61"/>
      <c r="D20" s="61"/>
      <c r="E20" s="61"/>
      <c r="F20" s="61"/>
      <c r="G20" s="122"/>
      <c r="H20" s="82"/>
      <c r="I20" s="82">
        <f>'Rider Rates'!$B$4</f>
        <v>13.5</v>
      </c>
      <c r="J20" s="187">
        <f>SUM(G20:I20)</f>
        <v>13.5</v>
      </c>
      <c r="K20" s="61"/>
      <c r="L20" s="82"/>
      <c r="M20" s="82"/>
      <c r="N20" s="82">
        <f>I20</f>
        <v>13.5</v>
      </c>
      <c r="O20" s="197">
        <f>SUM(L20:N20)</f>
        <v>13.5</v>
      </c>
      <c r="P20" s="262">
        <f>'Rider Rates'!$K$4</f>
        <v>46122</v>
      </c>
      <c r="Q20" s="61"/>
      <c r="R20" s="132"/>
      <c r="S20" s="81"/>
      <c r="T20" s="84"/>
      <c r="U20" s="61"/>
      <c r="V20" s="85"/>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row>
    <row r="21" spans="1:221" x14ac:dyDescent="0.25">
      <c r="A21" s="269" t="s">
        <v>149</v>
      </c>
      <c r="B21" s="61"/>
      <c r="C21" s="61"/>
      <c r="D21" s="1">
        <f>MAX($D$16,0)</f>
        <v>0</v>
      </c>
      <c r="E21" s="78" t="s">
        <v>41</v>
      </c>
      <c r="F21" s="79" t="s">
        <v>8</v>
      </c>
      <c r="G21" s="194"/>
      <c r="H21" s="82"/>
      <c r="I21" s="124">
        <f>'Rider Rates'!$C$4</f>
        <v>3.4773800000000001E-2</v>
      </c>
      <c r="J21" s="80">
        <f>SUM(G21:I21)</f>
        <v>3.4773800000000001E-2</v>
      </c>
      <c r="K21" s="81" t="s">
        <v>87</v>
      </c>
      <c r="L21" s="82"/>
      <c r="M21" s="82"/>
      <c r="N21" s="82">
        <f>ROUND($D21*I21,2)</f>
        <v>0</v>
      </c>
      <c r="O21" s="197">
        <f>SUM(L21:N21)</f>
        <v>0</v>
      </c>
      <c r="P21" s="262">
        <f>'Rider Rates'!$K$4</f>
        <v>46122</v>
      </c>
      <c r="Q21" s="61"/>
      <c r="R21" s="83"/>
      <c r="S21" s="81"/>
      <c r="T21" s="84"/>
      <c r="U21" s="61"/>
      <c r="V21" s="85"/>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row>
    <row r="22" spans="1:221" ht="13" x14ac:dyDescent="0.3">
      <c r="A22" s="278" t="s">
        <v>50</v>
      </c>
      <c r="B22" s="125"/>
      <c r="C22" s="125"/>
      <c r="D22" s="126"/>
      <c r="E22" s="126"/>
      <c r="F22" s="125"/>
      <c r="G22" s="126"/>
      <c r="H22" s="126"/>
      <c r="I22" s="126"/>
      <c r="J22" s="126"/>
      <c r="K22" s="127"/>
      <c r="L22" s="128"/>
      <c r="M22" s="128"/>
      <c r="N22" s="128">
        <f>SUM(N20:N21)</f>
        <v>13.5</v>
      </c>
      <c r="O22" s="128">
        <f>SUM(O20:O21)</f>
        <v>13.5</v>
      </c>
      <c r="P22" s="270"/>
      <c r="Q22" s="61"/>
      <c r="R22" s="83"/>
      <c r="S22" s="81"/>
      <c r="T22" s="84"/>
      <c r="U22" s="61"/>
      <c r="V22" s="85"/>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row>
    <row r="23" spans="1:221" ht="13" x14ac:dyDescent="0.3">
      <c r="A23" s="265"/>
      <c r="B23" s="129"/>
      <c r="C23" s="129"/>
      <c r="D23" s="130"/>
      <c r="E23" s="130"/>
      <c r="F23" s="129"/>
      <c r="G23" s="130"/>
      <c r="H23" s="130"/>
      <c r="I23" s="130"/>
      <c r="J23" s="130"/>
      <c r="K23" s="131"/>
      <c r="L23" s="130"/>
      <c r="M23" s="130"/>
      <c r="N23" s="130"/>
      <c r="O23" s="130"/>
      <c r="P23" s="293"/>
      <c r="Q23" s="61"/>
      <c r="R23" s="83"/>
      <c r="S23" s="81"/>
      <c r="T23" s="84"/>
      <c r="U23" s="61"/>
      <c r="V23" s="85"/>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row>
    <row r="24" spans="1:221" ht="13" x14ac:dyDescent="0.3">
      <c r="A24" s="267" t="s">
        <v>69</v>
      </c>
      <c r="B24" s="125"/>
      <c r="C24" s="125"/>
      <c r="D24" s="126"/>
      <c r="E24" s="126"/>
      <c r="F24" s="125"/>
      <c r="G24" s="126"/>
      <c r="H24" s="126"/>
      <c r="I24" s="126"/>
      <c r="J24" s="126"/>
      <c r="K24" s="126"/>
      <c r="L24" s="126"/>
      <c r="M24" s="126"/>
      <c r="N24" s="126"/>
      <c r="O24" s="126"/>
      <c r="P24" s="270"/>
      <c r="Q24" s="61"/>
      <c r="R24" s="83"/>
      <c r="S24" s="81"/>
      <c r="T24" s="84"/>
      <c r="U24" s="61"/>
      <c r="V24" s="85"/>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61"/>
      <c r="EB24" s="61"/>
      <c r="EC24" s="61"/>
      <c r="ED24" s="61"/>
      <c r="EE24" s="61"/>
      <c r="EF24" s="61"/>
      <c r="EG24" s="61"/>
      <c r="EH24" s="61"/>
      <c r="EI24" s="61"/>
      <c r="EJ24" s="61"/>
      <c r="EK24" s="61"/>
      <c r="EL24" s="61"/>
      <c r="EM24" s="61"/>
      <c r="EN24" s="61"/>
      <c r="EO24" s="61"/>
      <c r="EP24" s="61"/>
      <c r="EQ24" s="61"/>
      <c r="ER24" s="61"/>
      <c r="ES24" s="61"/>
      <c r="ET24" s="61"/>
      <c r="EU24" s="61"/>
      <c r="EV24" s="61"/>
      <c r="EW24" s="61"/>
      <c r="EX24" s="61"/>
      <c r="EY24" s="61"/>
      <c r="EZ24" s="61"/>
      <c r="FA24" s="61"/>
      <c r="FB24" s="61"/>
      <c r="FC24" s="61"/>
      <c r="FD24" s="61"/>
      <c r="FE24" s="61"/>
      <c r="FF24" s="61"/>
      <c r="FG24" s="61"/>
      <c r="FH24" s="61"/>
      <c r="FI24" s="61"/>
      <c r="FJ24" s="61"/>
      <c r="FK24" s="61"/>
      <c r="FL24" s="61"/>
      <c r="FM24" s="61"/>
      <c r="FN24" s="61"/>
      <c r="FO24" s="61"/>
      <c r="FP24" s="61"/>
      <c r="FQ24" s="61"/>
      <c r="FR24" s="61"/>
      <c r="FS24" s="61"/>
      <c r="FT24" s="61"/>
      <c r="FU24" s="61"/>
      <c r="FV24" s="61"/>
      <c r="FW24" s="61"/>
      <c r="FX24" s="61"/>
      <c r="FY24" s="61"/>
      <c r="FZ24" s="61"/>
      <c r="GA24" s="61"/>
      <c r="GB24" s="61"/>
      <c r="GC24" s="61"/>
      <c r="GD24" s="61"/>
      <c r="GE24" s="61"/>
      <c r="GF24" s="61"/>
      <c r="GG24" s="61"/>
      <c r="GH24" s="61"/>
      <c r="GI24" s="61"/>
      <c r="GJ24" s="61"/>
      <c r="GK24" s="61"/>
      <c r="GL24" s="61"/>
      <c r="GM24" s="61"/>
      <c r="GN24" s="61"/>
      <c r="GO24" s="61"/>
      <c r="GP24" s="61"/>
      <c r="GQ24" s="61"/>
      <c r="GR24" s="61"/>
      <c r="GS24" s="61"/>
      <c r="GT24" s="61"/>
      <c r="GU24" s="61"/>
      <c r="GV24" s="61"/>
      <c r="GW24" s="61"/>
      <c r="GX24" s="61"/>
      <c r="GY24" s="61"/>
      <c r="GZ24" s="61"/>
      <c r="HA24" s="61"/>
      <c r="HB24" s="61"/>
      <c r="HC24" s="61"/>
      <c r="HD24" s="61"/>
      <c r="HE24" s="61"/>
      <c r="HF24" s="61"/>
      <c r="HG24" s="61"/>
      <c r="HH24" s="61"/>
      <c r="HI24" s="61"/>
      <c r="HJ24" s="61"/>
      <c r="HK24" s="61"/>
      <c r="HL24" s="61"/>
      <c r="HM24" s="61"/>
    </row>
    <row r="25" spans="1:221" ht="13" x14ac:dyDescent="0.3">
      <c r="A25" s="267"/>
      <c r="B25" s="125"/>
      <c r="C25" s="125"/>
      <c r="D25" s="126"/>
      <c r="E25" s="126"/>
      <c r="F25" s="125"/>
      <c r="G25" s="126"/>
      <c r="H25" s="126"/>
      <c r="I25" s="126"/>
      <c r="J25" s="126"/>
      <c r="K25" s="126"/>
      <c r="L25" s="126"/>
      <c r="M25" s="126"/>
      <c r="N25" s="126"/>
      <c r="O25" s="126"/>
      <c r="P25" s="270"/>
      <c r="Q25" s="61"/>
      <c r="R25" s="83"/>
      <c r="S25" s="81"/>
      <c r="T25" s="84"/>
      <c r="U25" s="61"/>
      <c r="V25" s="85"/>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c r="DB25" s="61"/>
      <c r="DC25" s="61"/>
      <c r="DD25" s="61"/>
      <c r="DE25" s="61"/>
      <c r="DF25" s="61"/>
      <c r="DG25" s="61"/>
      <c r="DH25" s="61"/>
      <c r="DI25" s="61"/>
      <c r="DJ25" s="61"/>
      <c r="DK25" s="61"/>
      <c r="DL25" s="61"/>
      <c r="DM25" s="61"/>
      <c r="DN25" s="61"/>
      <c r="DO25" s="61"/>
      <c r="DP25" s="61"/>
      <c r="DQ25" s="61"/>
      <c r="DR25" s="61"/>
      <c r="DS25" s="61"/>
      <c r="DT25" s="61"/>
      <c r="DU25" s="61"/>
      <c r="DV25" s="61"/>
      <c r="DW25" s="61"/>
      <c r="DX25" s="61"/>
      <c r="DY25" s="61"/>
      <c r="DZ25" s="61"/>
      <c r="EA25" s="61"/>
      <c r="EB25" s="61"/>
      <c r="EC25" s="61"/>
      <c r="ED25" s="61"/>
      <c r="EE25" s="61"/>
      <c r="EF25" s="61"/>
      <c r="EG25" s="61"/>
      <c r="EH25" s="61"/>
      <c r="EI25" s="61"/>
      <c r="EJ25" s="61"/>
      <c r="EK25" s="61"/>
      <c r="EL25" s="61"/>
      <c r="EM25" s="61"/>
      <c r="EN25" s="61"/>
      <c r="EO25" s="61"/>
      <c r="EP25" s="61"/>
      <c r="EQ25" s="61"/>
      <c r="ER25" s="61"/>
      <c r="ES25" s="61"/>
      <c r="ET25" s="61"/>
      <c r="EU25" s="61"/>
      <c r="EV25" s="61"/>
      <c r="EW25" s="61"/>
      <c r="EX25" s="61"/>
      <c r="EY25" s="61"/>
      <c r="EZ25" s="61"/>
      <c r="FA25" s="61"/>
      <c r="FB25" s="61"/>
      <c r="FC25" s="61"/>
      <c r="FD25" s="61"/>
      <c r="FE25" s="61"/>
      <c r="FF25" s="61"/>
      <c r="FG25" s="61"/>
      <c r="FH25" s="61"/>
      <c r="FI25" s="61"/>
      <c r="FJ25" s="61"/>
      <c r="FK25" s="61"/>
      <c r="FL25" s="61"/>
      <c r="FM25" s="61"/>
      <c r="FN25" s="61"/>
      <c r="FO25" s="61"/>
      <c r="FP25" s="61"/>
      <c r="FQ25" s="61"/>
      <c r="FR25" s="61"/>
      <c r="FS25" s="61"/>
      <c r="FT25" s="61"/>
      <c r="FU25" s="61"/>
      <c r="FV25" s="61"/>
      <c r="FW25" s="61"/>
      <c r="FX25" s="61"/>
      <c r="FY25" s="61"/>
      <c r="FZ25" s="61"/>
      <c r="GA25" s="61"/>
      <c r="GB25" s="61"/>
      <c r="GC25" s="61"/>
      <c r="GD25" s="61"/>
      <c r="GE25" s="61"/>
      <c r="GF25" s="61"/>
      <c r="GG25" s="61"/>
      <c r="GH25" s="61"/>
      <c r="GI25" s="61"/>
      <c r="GJ25" s="61"/>
      <c r="GK25" s="61"/>
      <c r="GL25" s="61"/>
      <c r="GM25" s="61"/>
      <c r="GN25" s="61"/>
      <c r="GO25" s="61"/>
      <c r="GP25" s="61"/>
      <c r="GQ25" s="61"/>
      <c r="GR25" s="61"/>
      <c r="GS25" s="61"/>
      <c r="GT25" s="61"/>
      <c r="GU25" s="61"/>
      <c r="GV25" s="61"/>
      <c r="GW25" s="61"/>
      <c r="GX25" s="61"/>
      <c r="GY25" s="61"/>
      <c r="GZ25" s="61"/>
      <c r="HA25" s="61"/>
      <c r="HB25" s="61"/>
      <c r="HC25" s="61"/>
      <c r="HD25" s="61"/>
      <c r="HE25" s="61"/>
      <c r="HF25" s="61"/>
      <c r="HG25" s="61"/>
      <c r="HH25" s="61"/>
      <c r="HI25" s="61"/>
      <c r="HJ25" s="61"/>
      <c r="HK25" s="61"/>
      <c r="HL25" s="61"/>
      <c r="HM25" s="61"/>
    </row>
    <row r="26" spans="1:221" ht="13" x14ac:dyDescent="0.3">
      <c r="A26" s="278" t="s">
        <v>292</v>
      </c>
      <c r="B26" s="61"/>
      <c r="C26" s="61"/>
      <c r="D26" s="61"/>
      <c r="E26" s="61"/>
      <c r="F26" s="61"/>
      <c r="G26" s="61"/>
      <c r="H26" s="61"/>
      <c r="I26" s="61"/>
      <c r="J26" s="61"/>
      <c r="K26" s="61"/>
      <c r="L26" s="61"/>
      <c r="M26" s="61"/>
      <c r="N26" s="61"/>
      <c r="O26" s="61"/>
      <c r="P26" s="294"/>
      <c r="Q26" s="79"/>
      <c r="R26" s="83"/>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5">
      <c r="A27" s="271" t="s">
        <v>372</v>
      </c>
      <c r="B27" s="133"/>
      <c r="C27" s="133"/>
      <c r="D27" s="77">
        <f>IF($D$16&lt;0,0,IF($D$16&gt;833000,833000,$D$16))</f>
        <v>0</v>
      </c>
      <c r="E27" s="78" t="s">
        <v>41</v>
      </c>
      <c r="F27" s="79" t="s">
        <v>8</v>
      </c>
      <c r="G27" s="80"/>
      <c r="H27" s="80"/>
      <c r="I27" s="80">
        <f>'Rider Rates'!$G$35</f>
        <v>5.5215000000000004E-3</v>
      </c>
      <c r="J27" s="80">
        <f t="shared" ref="J27:J31" si="0">SUM(G27:I27)</f>
        <v>5.5215000000000004E-3</v>
      </c>
      <c r="K27" s="81" t="s">
        <v>42</v>
      </c>
      <c r="L27" s="82"/>
      <c r="M27" s="82"/>
      <c r="N27" s="82">
        <f t="shared" ref="N27:N32" si="1">ROUND(D27*I27,2)</f>
        <v>0</v>
      </c>
      <c r="O27" s="197">
        <f t="shared" ref="O27:O31" si="2">SUM(L27:N27)</f>
        <v>0</v>
      </c>
      <c r="P27" s="262">
        <f>'Rider Rates'!$O$35</f>
        <v>46022</v>
      </c>
      <c r="Q27" s="79"/>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5">
      <c r="A28" s="271" t="s">
        <v>373</v>
      </c>
      <c r="B28" s="61"/>
      <c r="C28" s="61"/>
      <c r="D28" s="1">
        <f>IF($D$16&gt;833000,$D$16-833000,0)</f>
        <v>0</v>
      </c>
      <c r="E28" s="78" t="s">
        <v>41</v>
      </c>
      <c r="F28" s="79" t="s">
        <v>8</v>
      </c>
      <c r="G28" s="80"/>
      <c r="H28" s="80"/>
      <c r="I28" s="80">
        <f>'Rider Rates'!$G$36</f>
        <v>1.7560000000000001E-4</v>
      </c>
      <c r="J28" s="80">
        <f t="shared" si="0"/>
        <v>1.7560000000000001E-4</v>
      </c>
      <c r="K28" s="81" t="s">
        <v>42</v>
      </c>
      <c r="L28" s="82"/>
      <c r="M28" s="82"/>
      <c r="N28" s="82">
        <f t="shared" si="1"/>
        <v>0</v>
      </c>
      <c r="O28" s="82">
        <f t="shared" si="2"/>
        <v>0</v>
      </c>
      <c r="P28" s="262">
        <f>'Rider Rates'!$O$36</f>
        <v>45293</v>
      </c>
      <c r="Q28" s="79"/>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5">
      <c r="A29" s="271" t="s">
        <v>92</v>
      </c>
      <c r="B29" s="61"/>
      <c r="C29" s="61"/>
      <c r="D29" s="77">
        <f>IF($D$16&lt;0,0,IF($D$16&gt;2000,2000,$D$16))</f>
        <v>0</v>
      </c>
      <c r="E29" s="78" t="s">
        <v>41</v>
      </c>
      <c r="F29" s="79" t="s">
        <v>8</v>
      </c>
      <c r="G29" s="80"/>
      <c r="H29" s="80"/>
      <c r="I29" s="80">
        <f>'Rider Rates'!$G$37</f>
        <v>4.6499999999999996E-3</v>
      </c>
      <c r="J29" s="80">
        <f t="shared" si="0"/>
        <v>4.6499999999999996E-3</v>
      </c>
      <c r="K29" s="81" t="s">
        <v>42</v>
      </c>
      <c r="L29" s="82"/>
      <c r="M29" s="82"/>
      <c r="N29" s="82">
        <f t="shared" si="1"/>
        <v>0</v>
      </c>
      <c r="O29" s="82">
        <f t="shared" si="2"/>
        <v>0</v>
      </c>
      <c r="P29" s="262">
        <f>'Rider Rates'!$O$37</f>
        <v>44531</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5">
      <c r="A30" s="271" t="s">
        <v>93</v>
      </c>
      <c r="B30" s="61"/>
      <c r="C30" s="61"/>
      <c r="D30" s="77">
        <f>IF($D$16&lt;=2000,0,IF($D$16=0,0,IF($D$16-2000&gt;13000,13000,$D$16-2000)))</f>
        <v>0</v>
      </c>
      <c r="E30" s="78" t="s">
        <v>41</v>
      </c>
      <c r="F30" s="79" t="s">
        <v>8</v>
      </c>
      <c r="G30" s="80"/>
      <c r="H30" s="80"/>
      <c r="I30" s="80">
        <f>'Rider Rates'!$G$38</f>
        <v>4.1900000000000001E-3</v>
      </c>
      <c r="J30" s="80">
        <f t="shared" si="0"/>
        <v>4.1900000000000001E-3</v>
      </c>
      <c r="K30" s="81" t="s">
        <v>42</v>
      </c>
      <c r="L30" s="82"/>
      <c r="M30" s="82"/>
      <c r="N30" s="82">
        <f t="shared" si="1"/>
        <v>0</v>
      </c>
      <c r="O30" s="82">
        <f t="shared" si="2"/>
        <v>0</v>
      </c>
      <c r="P30" s="262">
        <f>'Rider Rates'!$O$38</f>
        <v>44531</v>
      </c>
      <c r="Q30" s="79"/>
      <c r="R30" s="83"/>
      <c r="S30" s="81"/>
      <c r="T30" s="84"/>
      <c r="U30" s="61"/>
      <c r="V30" s="85"/>
      <c r="W30" s="61"/>
      <c r="X30" s="61"/>
      <c r="Y30" s="61"/>
      <c r="Z30" s="61"/>
      <c r="AA30" s="61"/>
      <c r="AB30" s="61"/>
      <c r="AC30" s="61"/>
      <c r="AD30" s="61"/>
      <c r="AE30" s="61"/>
      <c r="AF30" s="76"/>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5">
      <c r="A31" s="271" t="s">
        <v>94</v>
      </c>
      <c r="B31" s="61"/>
      <c r="C31" s="61"/>
      <c r="D31" s="77">
        <f>IF($D$16=0,0,IF($D$16-15000&gt;=0,$D$16-15000,0))</f>
        <v>0</v>
      </c>
      <c r="E31" s="78" t="s">
        <v>41</v>
      </c>
      <c r="F31" s="79" t="s">
        <v>8</v>
      </c>
      <c r="G31" s="80"/>
      <c r="H31" s="80"/>
      <c r="I31" s="80">
        <f>'Rider Rates'!$G$39</f>
        <v>3.63E-3</v>
      </c>
      <c r="J31" s="80">
        <f t="shared" si="0"/>
        <v>3.63E-3</v>
      </c>
      <c r="K31" s="81" t="s">
        <v>42</v>
      </c>
      <c r="L31" s="82"/>
      <c r="M31" s="82"/>
      <c r="N31" s="82">
        <f t="shared" si="1"/>
        <v>0</v>
      </c>
      <c r="O31" s="82">
        <f t="shared" si="2"/>
        <v>0</v>
      </c>
      <c r="P31" s="262">
        <f>'Rider Rates'!$O$39</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5">
      <c r="A32" s="272" t="s">
        <v>159</v>
      </c>
      <c r="B32" s="61"/>
      <c r="C32" s="61"/>
      <c r="D32" s="77">
        <f>IF($D$16&lt;1,0,$D$16)</f>
        <v>0</v>
      </c>
      <c r="E32" s="78" t="s">
        <v>41</v>
      </c>
      <c r="F32" s="196" t="s">
        <v>8</v>
      </c>
      <c r="G32" s="80"/>
      <c r="H32" s="80"/>
      <c r="I32" s="80">
        <f>'Rider Rates'!$H$40</f>
        <v>-1.9059999999999999E-3</v>
      </c>
      <c r="J32" s="80">
        <f t="shared" ref="J32:J44" si="3">SUM(G32:I32)</f>
        <v>-1.9059999999999999E-3</v>
      </c>
      <c r="K32" s="81" t="s">
        <v>42</v>
      </c>
      <c r="L32" s="82"/>
      <c r="M32" s="82"/>
      <c r="N32" s="82">
        <f t="shared" si="1"/>
        <v>0</v>
      </c>
      <c r="O32" s="82">
        <f t="shared" ref="O32:O44" si="4">SUM(L32:N32)</f>
        <v>0</v>
      </c>
      <c r="P32" s="262">
        <f>'Rider Rates'!$O$40</f>
        <v>46122</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5">
      <c r="A33" s="271" t="s">
        <v>289</v>
      </c>
      <c r="B33" s="61"/>
      <c r="C33" s="61"/>
      <c r="D33" s="77">
        <f>IF($D$16&lt;0,0,$D$16)</f>
        <v>0</v>
      </c>
      <c r="E33" s="78" t="s">
        <v>41</v>
      </c>
      <c r="F33" s="79" t="s">
        <v>8</v>
      </c>
      <c r="G33" s="87"/>
      <c r="H33" s="88"/>
      <c r="I33" s="80">
        <f>'Rider Rates'!$H$54</f>
        <v>4.5409999999999998E-4</v>
      </c>
      <c r="J33" s="80">
        <f>SUM(G33:I33)</f>
        <v>4.5409999999999998E-4</v>
      </c>
      <c r="K33" s="81" t="s">
        <v>42</v>
      </c>
      <c r="L33" s="82"/>
      <c r="M33" s="82"/>
      <c r="N33" s="82">
        <f>ROUND(D33*I33,2)</f>
        <v>0</v>
      </c>
      <c r="O33" s="197">
        <f>SUM(L33:N33)</f>
        <v>0</v>
      </c>
      <c r="P33" s="262">
        <f>'Rider Rates'!$O$54</f>
        <v>46112</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ht="13" x14ac:dyDescent="0.3">
      <c r="A34" s="272" t="s">
        <v>162</v>
      </c>
      <c r="B34" s="61"/>
      <c r="C34" s="61"/>
      <c r="D34" s="151"/>
      <c r="E34" s="78" t="s">
        <v>109</v>
      </c>
      <c r="F34" s="79"/>
      <c r="G34" s="87"/>
      <c r="H34" s="88"/>
      <c r="I34" s="202">
        <f>'Rider Rates'!$B$41</f>
        <v>0.19</v>
      </c>
      <c r="J34" s="202">
        <f t="shared" si="3"/>
        <v>0.19</v>
      </c>
      <c r="K34" s="81"/>
      <c r="L34" s="82"/>
      <c r="M34" s="82"/>
      <c r="N34" s="82">
        <f>I34</f>
        <v>0.19</v>
      </c>
      <c r="O34" s="82">
        <f t="shared" si="4"/>
        <v>0.19</v>
      </c>
      <c r="P34" s="262">
        <f>'Rider Rates'!$O$41</f>
        <v>46122</v>
      </c>
      <c r="Q34" s="79"/>
      <c r="R34" s="83"/>
      <c r="S34" s="81"/>
      <c r="T34" s="84"/>
      <c r="U34" s="61"/>
      <c r="V34" s="85"/>
      <c r="W34" s="61"/>
      <c r="X34" s="61"/>
      <c r="Y34" s="61"/>
      <c r="Z34" s="61"/>
      <c r="AA34" s="61"/>
      <c r="AB34" s="61"/>
      <c r="AC34" s="61"/>
      <c r="AD34" s="61"/>
      <c r="AE34" s="61"/>
      <c r="AF34" s="362"/>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ht="13" x14ac:dyDescent="0.3">
      <c r="A35" s="271" t="s">
        <v>352</v>
      </c>
      <c r="B35" s="61"/>
      <c r="C35" s="61"/>
      <c r="D35" s="151"/>
      <c r="E35" s="78" t="s">
        <v>109</v>
      </c>
      <c r="F35" s="79"/>
      <c r="G35" s="87"/>
      <c r="H35" s="88"/>
      <c r="I35" s="152">
        <f>'Rider Rates'!$B$42</f>
        <v>2.65</v>
      </c>
      <c r="J35" s="152">
        <f t="shared" si="3"/>
        <v>2.65</v>
      </c>
      <c r="K35" s="81"/>
      <c r="L35" s="82"/>
      <c r="M35" s="82"/>
      <c r="N35" s="82">
        <f>I35</f>
        <v>2.65</v>
      </c>
      <c r="O35" s="197">
        <f t="shared" si="4"/>
        <v>2.65</v>
      </c>
      <c r="P35" s="262">
        <f>'Rider Rates'!$O$42</f>
        <v>46203</v>
      </c>
      <c r="Q35" s="79"/>
      <c r="R35" s="83"/>
      <c r="S35" s="81"/>
      <c r="T35" s="84"/>
      <c r="U35" s="61"/>
      <c r="V35" s="85"/>
      <c r="W35" s="61"/>
      <c r="X35" s="61"/>
      <c r="Y35" s="61"/>
      <c r="Z35" s="61"/>
      <c r="AA35" s="61"/>
      <c r="AB35" s="61"/>
      <c r="AC35" s="61"/>
      <c r="AD35" s="61"/>
      <c r="AE35" s="61"/>
      <c r="AF35" s="362"/>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ht="13" x14ac:dyDescent="0.3">
      <c r="A36" s="271" t="s">
        <v>133</v>
      </c>
      <c r="B36" s="61"/>
      <c r="C36" s="61"/>
      <c r="D36" s="151">
        <f>$N$22</f>
        <v>13.5</v>
      </c>
      <c r="E36" s="78" t="s">
        <v>115</v>
      </c>
      <c r="F36" s="79" t="s">
        <v>8</v>
      </c>
      <c r="G36" s="87"/>
      <c r="H36" s="88"/>
      <c r="I36" s="93">
        <f>'Rider Rates'!$F$43</f>
        <v>4.08549E-2</v>
      </c>
      <c r="J36" s="186">
        <f t="shared" si="3"/>
        <v>4.08549E-2</v>
      </c>
      <c r="K36" s="81"/>
      <c r="L36" s="82"/>
      <c r="M36" s="82"/>
      <c r="N36" s="82">
        <f>ROUND($N$22*I36,2)</f>
        <v>0.55000000000000004</v>
      </c>
      <c r="O36" s="82">
        <f t="shared" si="4"/>
        <v>0.55000000000000004</v>
      </c>
      <c r="P36" s="262">
        <f>'Rider Rates'!$O$43</f>
        <v>46203</v>
      </c>
      <c r="Q36" s="79"/>
      <c r="R36" s="83"/>
      <c r="S36" s="81"/>
      <c r="T36" s="84"/>
      <c r="U36" s="61"/>
      <c r="V36" s="85"/>
      <c r="W36" s="61"/>
      <c r="X36" s="61"/>
      <c r="Y36" s="61"/>
      <c r="Z36" s="61"/>
      <c r="AA36" s="61"/>
      <c r="AB36" s="61"/>
      <c r="AC36" s="61"/>
      <c r="AD36" s="61"/>
      <c r="AE36" s="61"/>
      <c r="AF36" s="362"/>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ht="13" x14ac:dyDescent="0.3">
      <c r="A37" s="271" t="s">
        <v>78</v>
      </c>
      <c r="B37" s="61"/>
      <c r="C37" s="61"/>
      <c r="D37" s="151">
        <f>$N$22</f>
        <v>13.5</v>
      </c>
      <c r="E37" s="78" t="s">
        <v>115</v>
      </c>
      <c r="F37" s="79" t="s">
        <v>8</v>
      </c>
      <c r="G37" s="86"/>
      <c r="H37" s="5"/>
      <c r="I37" s="93">
        <f>'Rider Rates'!$F$44</f>
        <v>1.8019E-2</v>
      </c>
      <c r="J37" s="93">
        <f t="shared" si="3"/>
        <v>1.8019E-2</v>
      </c>
      <c r="K37" s="81"/>
      <c r="L37" s="82"/>
      <c r="M37" s="82"/>
      <c r="N37" s="82">
        <f>ROUND($N$22*I37,2)</f>
        <v>0.24</v>
      </c>
      <c r="O37" s="82">
        <f t="shared" si="4"/>
        <v>0.24</v>
      </c>
      <c r="P37" s="262">
        <f>'Rider Rates'!$O$44</f>
        <v>46122</v>
      </c>
      <c r="Q37" s="79"/>
      <c r="R37" s="83"/>
      <c r="S37" s="81"/>
      <c r="T37" s="84"/>
      <c r="U37" s="61"/>
      <c r="V37" s="85"/>
      <c r="W37" s="61"/>
      <c r="X37" s="61"/>
      <c r="Y37" s="61"/>
      <c r="Z37" s="61"/>
      <c r="AA37" s="61"/>
      <c r="AB37" s="61"/>
      <c r="AC37" s="61"/>
      <c r="AD37" s="61"/>
      <c r="AE37" s="61"/>
      <c r="AF37" s="362"/>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ht="13" x14ac:dyDescent="0.3">
      <c r="A38" s="271" t="s">
        <v>79</v>
      </c>
      <c r="B38" s="61"/>
      <c r="C38" s="61"/>
      <c r="D38" s="151">
        <f>$N$22</f>
        <v>13.5</v>
      </c>
      <c r="E38" s="78" t="s">
        <v>115</v>
      </c>
      <c r="F38" s="79" t="s">
        <v>8</v>
      </c>
      <c r="G38" s="87"/>
      <c r="H38" s="88"/>
      <c r="I38" s="93">
        <f>'Rider Rates'!$F$45</f>
        <v>5.8023605956771022E-2</v>
      </c>
      <c r="J38" s="93">
        <f t="shared" si="3"/>
        <v>5.8023605956771022E-2</v>
      </c>
      <c r="K38" s="81"/>
      <c r="L38" s="82"/>
      <c r="M38" s="82"/>
      <c r="N38" s="82">
        <f>ROUND($N$22*I38,2)</f>
        <v>0.78</v>
      </c>
      <c r="O38" s="82">
        <f t="shared" si="4"/>
        <v>0.78</v>
      </c>
      <c r="P38" s="262">
        <f>'Rider Rates'!$O$45</f>
        <v>46122</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ht="13" x14ac:dyDescent="0.3">
      <c r="A39" s="269" t="s">
        <v>173</v>
      </c>
      <c r="B39" s="61"/>
      <c r="C39" s="61"/>
      <c r="D39" s="151">
        <f>$N$22</f>
        <v>13.5</v>
      </c>
      <c r="E39" s="78" t="s">
        <v>115</v>
      </c>
      <c r="F39" s="79" t="s">
        <v>8</v>
      </c>
      <c r="G39" s="80"/>
      <c r="H39" s="80"/>
      <c r="I39" s="93">
        <f>'Rider Rates'!$F$46</f>
        <v>0</v>
      </c>
      <c r="J39" s="93">
        <f t="shared" si="3"/>
        <v>0</v>
      </c>
      <c r="K39" s="81"/>
      <c r="L39" s="82"/>
      <c r="M39" s="82"/>
      <c r="N39" s="82">
        <f>ROUND($N$22*I39,2)</f>
        <v>0</v>
      </c>
      <c r="O39" s="82">
        <f t="shared" si="4"/>
        <v>0</v>
      </c>
      <c r="P39" s="262">
        <f>'Rider Rates'!$O$46</f>
        <v>44713</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5">
      <c r="A40" s="269" t="s">
        <v>160</v>
      </c>
      <c r="B40" s="61"/>
      <c r="C40" s="61"/>
      <c r="D40" s="77"/>
      <c r="E40" s="78" t="s">
        <v>109</v>
      </c>
      <c r="F40" s="79"/>
      <c r="G40" s="80"/>
      <c r="H40" s="80"/>
      <c r="I40" s="202">
        <f>'Rider Rates'!$B$47</f>
        <v>0</v>
      </c>
      <c r="J40" s="202">
        <f t="shared" si="3"/>
        <v>0</v>
      </c>
      <c r="K40" s="81"/>
      <c r="L40" s="82"/>
      <c r="M40" s="82"/>
      <c r="N40" s="82">
        <f>I40</f>
        <v>0</v>
      </c>
      <c r="O40" s="82">
        <f t="shared" si="4"/>
        <v>0</v>
      </c>
      <c r="P40" s="262">
        <f>'Rider Rates'!$O$47</f>
        <v>45883</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5">
      <c r="A41" s="269" t="s">
        <v>170</v>
      </c>
      <c r="B41" s="61"/>
      <c r="C41" s="61"/>
      <c r="D41" s="77"/>
      <c r="E41" s="78" t="s">
        <v>109</v>
      </c>
      <c r="F41" s="79" t="s">
        <v>8</v>
      </c>
      <c r="G41" s="203"/>
      <c r="H41" s="203"/>
      <c r="I41" s="202">
        <f>'Rider Rates'!$B$48</f>
        <v>0</v>
      </c>
      <c r="J41" s="202">
        <f t="shared" si="3"/>
        <v>0</v>
      </c>
      <c r="K41" s="81"/>
      <c r="L41" s="162"/>
      <c r="M41" s="162"/>
      <c r="N41" s="162">
        <f>I41</f>
        <v>0</v>
      </c>
      <c r="O41" s="162">
        <f t="shared" si="4"/>
        <v>0</v>
      </c>
      <c r="P41" s="262">
        <f>'Rider Rates'!$O$48</f>
        <v>45883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5">
      <c r="A42" s="269" t="s">
        <v>176</v>
      </c>
      <c r="B42" s="61"/>
      <c r="C42" s="61"/>
      <c r="D42" s="77">
        <f>D16</f>
        <v>0</v>
      </c>
      <c r="E42" s="78" t="s">
        <v>41</v>
      </c>
      <c r="F42" s="196" t="s">
        <v>8</v>
      </c>
      <c r="G42" s="80"/>
      <c r="H42" s="80"/>
      <c r="I42" s="80">
        <f>'Rider Rates'!$H$49</f>
        <v>0</v>
      </c>
      <c r="J42" s="80">
        <f t="shared" si="3"/>
        <v>0</v>
      </c>
      <c r="K42" s="81" t="s">
        <v>42</v>
      </c>
      <c r="L42" s="82"/>
      <c r="M42" s="82"/>
      <c r="N42" s="82">
        <f>ROUND(D42*I42,2)</f>
        <v>0</v>
      </c>
      <c r="O42" s="82">
        <f t="shared" si="4"/>
        <v>0</v>
      </c>
      <c r="P42" s="262">
        <f>'Rider Rates'!$O$49</f>
        <v>45444</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5">
      <c r="A43" s="269" t="s">
        <v>175</v>
      </c>
      <c r="B43" s="61"/>
      <c r="C43" s="61"/>
      <c r="D43" s="77"/>
      <c r="E43" s="78" t="s">
        <v>109</v>
      </c>
      <c r="F43" s="79" t="s">
        <v>8</v>
      </c>
      <c r="G43" s="203"/>
      <c r="H43" s="203"/>
      <c r="I43" s="80">
        <f>'Rider Rates'!$B$50</f>
        <v>0</v>
      </c>
      <c r="J43" s="80">
        <f t="shared" si="3"/>
        <v>0</v>
      </c>
      <c r="K43" s="81"/>
      <c r="L43" s="162"/>
      <c r="M43" s="162"/>
      <c r="N43" s="162">
        <f>I43</f>
        <v>0</v>
      </c>
      <c r="O43" s="162">
        <f t="shared" si="4"/>
        <v>0</v>
      </c>
      <c r="P43" s="262">
        <f>'Rider Rates'!$O$50</f>
        <v>45444</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5">
      <c r="A44" s="269" t="s">
        <v>174</v>
      </c>
      <c r="B44" s="61"/>
      <c r="C44" s="61"/>
      <c r="D44" s="77">
        <f>IF($D$16&lt;0,0,$D$16)</f>
        <v>0</v>
      </c>
      <c r="E44" s="78" t="s">
        <v>41</v>
      </c>
      <c r="F44" s="79" t="s">
        <v>8</v>
      </c>
      <c r="G44" s="80"/>
      <c r="H44" s="80"/>
      <c r="I44" s="80">
        <f>'Rider Rates'!$H$51</f>
        <v>0</v>
      </c>
      <c r="J44" s="80">
        <f t="shared" si="3"/>
        <v>0</v>
      </c>
      <c r="K44" s="81" t="s">
        <v>42</v>
      </c>
      <c r="L44" s="82"/>
      <c r="M44" s="82"/>
      <c r="N44" s="82">
        <f>ROUND(I44*D44,2)</f>
        <v>0</v>
      </c>
      <c r="O44" s="162">
        <f t="shared" si="4"/>
        <v>0</v>
      </c>
      <c r="P44" s="262">
        <f>'Rider Rates'!$O$51</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5">
      <c r="A45" s="271" t="s">
        <v>91</v>
      </c>
      <c r="B45" s="61"/>
      <c r="C45" s="61"/>
      <c r="D45" s="77">
        <f>IF('Customer Info'!C33=TRUE,0,IF($D$16&lt;0,0,$D$16))</f>
        <v>0</v>
      </c>
      <c r="E45" s="78" t="s">
        <v>41</v>
      </c>
      <c r="F45" s="79" t="s">
        <v>8</v>
      </c>
      <c r="G45" s="80"/>
      <c r="H45" s="80"/>
      <c r="I45" s="80">
        <f>'Rider Rates'!$H$55</f>
        <v>0</v>
      </c>
      <c r="J45" s="80">
        <f>SUM(G45:I45)</f>
        <v>0</v>
      </c>
      <c r="K45" s="81" t="s">
        <v>42</v>
      </c>
      <c r="L45" s="82"/>
      <c r="M45" s="82"/>
      <c r="N45" s="82">
        <f>ROUND(D45*I45,2)</f>
        <v>0</v>
      </c>
      <c r="O45" s="197">
        <f>SUM(L45:N45)</f>
        <v>0</v>
      </c>
      <c r="P45" s="262">
        <f>'Rider Rates'!$O$55</f>
        <v>45444</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5">
      <c r="A46" s="269" t="s">
        <v>177</v>
      </c>
      <c r="B46" s="61"/>
      <c r="C46" s="61"/>
      <c r="D46" s="77"/>
      <c r="E46" s="78"/>
      <c r="F46" s="79"/>
      <c r="G46" s="203"/>
      <c r="H46" s="203"/>
      <c r="I46" s="80"/>
      <c r="J46" s="80"/>
      <c r="K46" s="81"/>
      <c r="L46" s="162"/>
      <c r="M46" s="162"/>
      <c r="N46" s="162"/>
      <c r="O46" s="162"/>
      <c r="P46" s="295"/>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5">
      <c r="A47" s="269"/>
      <c r="B47" s="61"/>
      <c r="C47" s="61"/>
      <c r="D47" s="77"/>
      <c r="E47" s="78"/>
      <c r="F47" s="79"/>
      <c r="G47" s="78"/>
      <c r="H47" s="78"/>
      <c r="I47" s="78"/>
      <c r="J47" s="78"/>
      <c r="K47" s="78"/>
      <c r="L47" s="78"/>
      <c r="M47" s="78"/>
      <c r="N47" s="78"/>
      <c r="O47" s="78"/>
      <c r="P47" s="295"/>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ht="13" x14ac:dyDescent="0.3">
      <c r="A48" s="278" t="s">
        <v>293</v>
      </c>
      <c r="B48" s="61"/>
      <c r="C48" s="61"/>
      <c r="D48" s="77"/>
      <c r="E48" s="78"/>
      <c r="F48" s="79"/>
      <c r="G48" s="78"/>
      <c r="H48" s="78"/>
      <c r="I48" s="78"/>
      <c r="J48" s="78"/>
      <c r="K48" s="78"/>
      <c r="L48" s="78"/>
      <c r="M48" s="78"/>
      <c r="N48" s="78"/>
      <c r="O48" s="78"/>
      <c r="P48" s="295"/>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5">
      <c r="A49" s="272" t="s">
        <v>155</v>
      </c>
      <c r="B49" s="61"/>
      <c r="C49" s="61"/>
      <c r="D49" s="77">
        <f>IF($D$16&lt;0,0,$D$16)</f>
        <v>0</v>
      </c>
      <c r="E49" s="78" t="s">
        <v>41</v>
      </c>
      <c r="F49" s="79" t="s">
        <v>8</v>
      </c>
      <c r="G49" s="80"/>
      <c r="H49" s="80">
        <f>'Rider Rates'!$B$64</f>
        <v>4.34364E-2</v>
      </c>
      <c r="I49" s="80"/>
      <c r="J49" s="80">
        <f t="shared" ref="J49" si="5">SUM(G49:I49)</f>
        <v>4.34364E-2</v>
      </c>
      <c r="K49" s="81" t="s">
        <v>42</v>
      </c>
      <c r="L49" s="82"/>
      <c r="M49" s="82">
        <f>ROUND(D49*H49,2)</f>
        <v>0</v>
      </c>
      <c r="N49" s="160"/>
      <c r="O49" s="82">
        <f>SUM(L49:N49)</f>
        <v>0</v>
      </c>
      <c r="P49" s="262">
        <f>'Rider Rates'!$L$64</f>
        <v>46112</v>
      </c>
      <c r="Q49" s="79"/>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x14ac:dyDescent="0.25">
      <c r="A50" s="272"/>
      <c r="B50" s="61"/>
      <c r="C50" s="61"/>
      <c r="D50" s="77"/>
      <c r="E50" s="78"/>
      <c r="F50" s="79"/>
      <c r="G50" s="78"/>
      <c r="H50" s="78"/>
      <c r="I50" s="78"/>
      <c r="J50" s="78"/>
      <c r="K50" s="78"/>
      <c r="L50" s="78"/>
      <c r="M50" s="78"/>
      <c r="N50" s="78"/>
      <c r="O50" s="78"/>
      <c r="P50" s="262"/>
      <c r="Q50" s="79"/>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ht="13" x14ac:dyDescent="0.3">
      <c r="A51" s="278" t="s">
        <v>294</v>
      </c>
      <c r="B51" s="61"/>
      <c r="C51" s="61"/>
      <c r="D51" s="77"/>
      <c r="E51" s="78"/>
      <c r="F51" s="79"/>
      <c r="G51" s="78"/>
      <c r="H51" s="78"/>
      <c r="I51" s="78"/>
      <c r="J51" s="78"/>
      <c r="K51" s="78"/>
      <c r="L51" s="78"/>
      <c r="M51" s="78"/>
      <c r="N51" s="78"/>
      <c r="O51" s="78"/>
      <c r="P51" s="262"/>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5">
      <c r="A52" s="272" t="s">
        <v>153</v>
      </c>
      <c r="B52" s="61"/>
      <c r="C52" s="61"/>
      <c r="D52" s="77">
        <f>IF($C$12="Yes",0,'Customer Info'!$B$21+'Customer Info'!$B$22-'Customer Info'!$B$23)</f>
        <v>0</v>
      </c>
      <c r="E52" s="78" t="s">
        <v>41</v>
      </c>
      <c r="F52" s="79" t="s">
        <v>8</v>
      </c>
      <c r="G52" s="80">
        <f>IF($C$12="Yes",0,'Rider Rates'!$B$70)</f>
        <v>7.5079999999999994E-2</v>
      </c>
      <c r="H52" s="80"/>
      <c r="I52" s="80"/>
      <c r="J52" s="185">
        <f>SUM(G52:H52)</f>
        <v>7.5079999999999994E-2</v>
      </c>
      <c r="K52" s="81" t="s">
        <v>42</v>
      </c>
      <c r="L52" s="82">
        <f>ROUND(D52*G52,2)</f>
        <v>0</v>
      </c>
      <c r="M52" s="82"/>
      <c r="N52" s="82"/>
      <c r="O52" s="82">
        <f>SUM(L52:N52)</f>
        <v>0</v>
      </c>
      <c r="P52" s="262">
        <f>'Rider Rates'!$G$70</f>
        <v>46174</v>
      </c>
      <c r="Q52" s="79"/>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x14ac:dyDescent="0.25">
      <c r="A53" s="272" t="s">
        <v>136</v>
      </c>
      <c r="B53" s="61"/>
      <c r="C53" s="61"/>
      <c r="D53" s="77">
        <f>IF($C$12="Yes",0,'Customer Info'!$B$21+'Customer Info'!$B$22-'Customer Info'!$B$23)</f>
        <v>0</v>
      </c>
      <c r="E53" s="78" t="s">
        <v>41</v>
      </c>
      <c r="F53" s="79" t="s">
        <v>8</v>
      </c>
      <c r="G53" s="80">
        <f>IF($C$12="Yes",0,'Rider Rates'!$B$74)</f>
        <v>2.6589999999999999E-2</v>
      </c>
      <c r="H53" s="80"/>
      <c r="I53" s="80"/>
      <c r="J53" s="185">
        <f>SUM(G53:H53)</f>
        <v>2.6589999999999999E-2</v>
      </c>
      <c r="K53" s="81" t="s">
        <v>42</v>
      </c>
      <c r="L53" s="187">
        <f>ROUND($D$53*$G$53,2)</f>
        <v>0</v>
      </c>
      <c r="M53" s="82"/>
      <c r="N53" s="82"/>
      <c r="O53" s="82">
        <f>SUM(L53:N53)</f>
        <v>0</v>
      </c>
      <c r="P53" s="262">
        <f>'Rider Rates'!$R$74</f>
        <v>46174</v>
      </c>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5">
      <c r="A54" s="272" t="s">
        <v>158</v>
      </c>
      <c r="B54" s="61"/>
      <c r="C54" s="61"/>
      <c r="D54" s="77">
        <f>IF($C$12="Yes",0,'Customer Info'!$B$21+'Customer Info'!$B$22-'Customer Info'!$B$23)</f>
        <v>0</v>
      </c>
      <c r="E54" s="78" t="s">
        <v>41</v>
      </c>
      <c r="F54" s="79" t="s">
        <v>8</v>
      </c>
      <c r="G54" s="80">
        <f>IF($C$12="Yes",0,'Rider Rates'!$B$79)</f>
        <v>4.1209999999999997E-3</v>
      </c>
      <c r="H54" s="80"/>
      <c r="I54" s="80"/>
      <c r="J54" s="185">
        <f>SUM(G54:H54)</f>
        <v>4.1209999999999997E-3</v>
      </c>
      <c r="K54" s="81" t="s">
        <v>42</v>
      </c>
      <c r="L54" s="82">
        <f>ROUND(D54*G54,2)</f>
        <v>0</v>
      </c>
      <c r="M54" s="82"/>
      <c r="N54" s="82"/>
      <c r="O54" s="82">
        <f t="shared" ref="O54" si="6">SUM(L54:N54)</f>
        <v>0</v>
      </c>
      <c r="P54" s="262">
        <f>'Rider Rates'!$C$79</f>
        <v>46203</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5">
      <c r="A55" s="271" t="s">
        <v>134</v>
      </c>
      <c r="B55" s="61"/>
      <c r="C55" s="61"/>
      <c r="D55" s="77">
        <f>IF($C$12="Yes",0,'Customer Info'!$B$21+'Customer Info'!$B$22-'Customer Info'!$B$23)</f>
        <v>0</v>
      </c>
      <c r="E55" s="78" t="s">
        <v>41</v>
      </c>
      <c r="F55" s="79" t="s">
        <v>8</v>
      </c>
      <c r="G55" s="80">
        <f>IF($C$12="Yes",0,'Rider Rates'!$B$82)</f>
        <v>3.8972999999999998E-3</v>
      </c>
      <c r="H55" s="80"/>
      <c r="I55" s="80"/>
      <c r="J55" s="185">
        <f>SUM(G55:H55)</f>
        <v>3.8972999999999998E-3</v>
      </c>
      <c r="K55" s="81" t="s">
        <v>42</v>
      </c>
      <c r="L55" s="82">
        <f>ROUND(D55*G55,2)</f>
        <v>0</v>
      </c>
      <c r="M55" s="82"/>
      <c r="N55" s="82"/>
      <c r="O55" s="82">
        <f>SUM(L55:N55)</f>
        <v>0</v>
      </c>
      <c r="P55" s="262">
        <f>'Rider Rates'!$E$82</f>
        <v>45444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5">
      <c r="A56" s="271"/>
      <c r="B56" s="61"/>
      <c r="C56" s="61"/>
      <c r="D56" s="77"/>
      <c r="E56" s="78"/>
      <c r="F56" s="79"/>
      <c r="G56" s="367"/>
      <c r="H56" s="367"/>
      <c r="I56" s="367"/>
      <c r="J56" s="368"/>
      <c r="K56" s="81"/>
      <c r="L56" s="369"/>
      <c r="M56" s="369"/>
      <c r="N56" s="369"/>
      <c r="O56" s="369"/>
      <c r="P56" s="262"/>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ht="13" x14ac:dyDescent="0.3">
      <c r="A57" s="273" t="s">
        <v>70</v>
      </c>
      <c r="B57" s="112"/>
      <c r="C57" s="112"/>
      <c r="D57" s="137"/>
      <c r="E57" s="138"/>
      <c r="F57" s="139"/>
      <c r="G57" s="139"/>
      <c r="H57" s="139"/>
      <c r="I57" s="139"/>
      <c r="J57" s="139"/>
      <c r="K57" s="140"/>
      <c r="L57" s="128">
        <f>SUM(L27:L55)</f>
        <v>0</v>
      </c>
      <c r="M57" s="128">
        <f>SUM(M27:M55)</f>
        <v>0</v>
      </c>
      <c r="N57" s="128">
        <f>SUM(N27:N55)</f>
        <v>4.41</v>
      </c>
      <c r="O57" s="128">
        <f>SUM(O27:O55)</f>
        <v>4.41</v>
      </c>
      <c r="P57" s="274"/>
      <c r="Q57" s="79"/>
      <c r="R57" s="125"/>
      <c r="S57" s="125"/>
      <c r="T57" s="145"/>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5">
      <c r="A58" s="269"/>
      <c r="B58" s="61"/>
      <c r="C58" s="61"/>
      <c r="D58" s="77"/>
      <c r="E58" s="78"/>
      <c r="F58" s="79"/>
      <c r="G58" s="79"/>
      <c r="H58" s="79"/>
      <c r="I58" s="79"/>
      <c r="J58" s="83"/>
      <c r="K58" s="81"/>
      <c r="L58" s="79"/>
      <c r="M58" s="79"/>
      <c r="N58" s="79"/>
      <c r="O58" s="79"/>
      <c r="P58" s="275"/>
      <c r="Q58" s="79"/>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ht="13" x14ac:dyDescent="0.3">
      <c r="A59" s="296" t="s">
        <v>89</v>
      </c>
      <c r="B59" s="129"/>
      <c r="C59" s="129"/>
      <c r="D59" s="129"/>
      <c r="E59" s="129"/>
      <c r="F59" s="129"/>
      <c r="G59" s="129"/>
      <c r="H59" s="129"/>
      <c r="I59" s="129"/>
      <c r="J59" s="129"/>
      <c r="K59" s="129"/>
      <c r="L59" s="142">
        <f>L22+L57</f>
        <v>0</v>
      </c>
      <c r="M59" s="142">
        <f>M22+M57</f>
        <v>0</v>
      </c>
      <c r="N59" s="142">
        <f>N22+N57</f>
        <v>17.91</v>
      </c>
      <c r="O59" s="143">
        <f>O22+O57</f>
        <v>17.91</v>
      </c>
      <c r="P59" s="276"/>
      <c r="Q59" s="79"/>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ht="13" x14ac:dyDescent="0.3">
      <c r="A60" s="269"/>
      <c r="B60" s="61"/>
      <c r="C60" s="61"/>
      <c r="D60" s="61"/>
      <c r="E60" s="61"/>
      <c r="F60" s="61"/>
      <c r="G60" s="61"/>
      <c r="H60" s="61"/>
      <c r="I60" s="61"/>
      <c r="J60" s="61"/>
      <c r="K60" s="61"/>
      <c r="L60" s="61"/>
      <c r="M60" s="61"/>
      <c r="N60" s="61"/>
      <c r="O60" s="61"/>
      <c r="P60" s="277"/>
      <c r="Q60" s="125"/>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ht="13" x14ac:dyDescent="0.3">
      <c r="A61" s="269"/>
      <c r="B61" s="61"/>
      <c r="C61" s="61"/>
      <c r="D61" s="61"/>
      <c r="E61" s="61"/>
      <c r="F61" s="61"/>
      <c r="G61" s="61"/>
      <c r="H61" s="61"/>
      <c r="I61" s="61"/>
      <c r="J61" s="61"/>
      <c r="K61" s="61"/>
      <c r="L61" s="61"/>
      <c r="M61" s="61"/>
      <c r="N61" s="61"/>
      <c r="O61" s="61"/>
      <c r="P61" s="277"/>
      <c r="Q61" s="125"/>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ht="13" x14ac:dyDescent="0.3">
      <c r="A62" s="278" t="s">
        <v>88</v>
      </c>
      <c r="B62" s="61"/>
      <c r="C62" s="61"/>
      <c r="D62" s="61"/>
      <c r="E62" s="61"/>
      <c r="F62" s="61"/>
      <c r="G62" s="61"/>
      <c r="H62" s="61"/>
      <c r="I62" s="61"/>
      <c r="J62" s="61"/>
      <c r="K62" s="61"/>
      <c r="L62" s="61"/>
      <c r="M62" s="61"/>
      <c r="N62" s="61"/>
      <c r="O62" s="84">
        <f>IF(D16&lt;0,MIN(O20,O59),O20)</f>
        <v>13.5</v>
      </c>
      <c r="P62" s="277"/>
      <c r="Q62" s="125"/>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ht="13" x14ac:dyDescent="0.3">
      <c r="A63" s="278" t="s">
        <v>15</v>
      </c>
      <c r="B63" s="125"/>
      <c r="C63" s="125"/>
      <c r="D63" s="125"/>
      <c r="E63" s="125"/>
      <c r="F63" s="125"/>
      <c r="G63" s="125"/>
      <c r="H63" s="125"/>
      <c r="I63" s="61"/>
      <c r="J63" s="61"/>
      <c r="K63" s="61"/>
      <c r="L63" s="61"/>
      <c r="M63" s="61"/>
      <c r="N63" s="61"/>
      <c r="O63" s="61"/>
      <c r="P63" s="277"/>
      <c r="Q63" s="61"/>
      <c r="R63" s="83"/>
      <c r="S63" s="81"/>
      <c r="T63" s="84"/>
      <c r="U63" s="61"/>
      <c r="V63" s="85"/>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ht="13" x14ac:dyDescent="0.3">
      <c r="A64" s="267" t="s">
        <v>110</v>
      </c>
      <c r="B64" s="61"/>
      <c r="C64" s="61"/>
      <c r="D64" s="61"/>
      <c r="E64" s="61"/>
      <c r="F64" s="61"/>
      <c r="G64" s="61"/>
      <c r="H64" s="61"/>
      <c r="I64" s="61"/>
      <c r="J64" s="61"/>
      <c r="K64" s="61"/>
      <c r="L64" s="61"/>
      <c r="M64" s="61"/>
      <c r="N64" s="61"/>
      <c r="O64" s="146">
        <f>IF($D$16&lt;0,O59,IF(O59&gt;O62,O59,O62))</f>
        <v>17.91</v>
      </c>
      <c r="P64" s="270"/>
      <c r="Q64" s="61"/>
      <c r="R64" s="83"/>
      <c r="S64" s="81"/>
      <c r="T64" s="84"/>
      <c r="U64" s="61"/>
      <c r="V64" s="85"/>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ht="13" x14ac:dyDescent="0.3">
      <c r="A65" s="267"/>
      <c r="B65" s="61"/>
      <c r="C65" s="61"/>
      <c r="D65" s="61"/>
      <c r="E65" s="61"/>
      <c r="F65" s="61"/>
      <c r="G65" s="61"/>
      <c r="H65" s="61"/>
      <c r="I65" s="61"/>
      <c r="J65" s="61"/>
      <c r="K65" s="61"/>
      <c r="L65" s="61"/>
      <c r="M65" s="61"/>
      <c r="N65" s="61"/>
      <c r="O65" s="279"/>
      <c r="P65" s="270"/>
      <c r="Q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ht="13" x14ac:dyDescent="0.3">
      <c r="A66" s="267"/>
      <c r="B66" s="125"/>
      <c r="C66" s="125"/>
      <c r="D66" s="125"/>
      <c r="E66" s="125"/>
      <c r="F66" s="125"/>
      <c r="G66" s="125"/>
      <c r="H66" s="125"/>
      <c r="I66" s="125" t="s">
        <v>114</v>
      </c>
      <c r="J66" s="125"/>
      <c r="K66" s="125"/>
      <c r="L66" s="147"/>
      <c r="M66" s="147"/>
      <c r="N66" s="147"/>
      <c r="O66" s="147">
        <f>ROUND(IF($D$16&lt;1,0,O59/($D$16*100)*10000),2)</f>
        <v>0</v>
      </c>
      <c r="P66" s="280" t="s">
        <v>83</v>
      </c>
      <c r="Q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c r="HN66" s="61"/>
      <c r="HO66" s="61"/>
      <c r="HP66" s="61"/>
      <c r="HQ66" s="61"/>
      <c r="HR66" s="61"/>
      <c r="HS66" s="61"/>
      <c r="HT66" s="61"/>
      <c r="HU66" s="61"/>
      <c r="HV66" s="61"/>
      <c r="HW66" s="61"/>
      <c r="HX66" s="61"/>
      <c r="HY66" s="61"/>
      <c r="HZ66" s="61"/>
      <c r="IA66" s="61"/>
      <c r="IB66" s="61"/>
    </row>
    <row r="67" spans="1:236" ht="13" x14ac:dyDescent="0.3">
      <c r="A67" s="297"/>
      <c r="B67" s="109"/>
      <c r="C67" s="109"/>
      <c r="D67" s="109"/>
      <c r="E67" s="109"/>
      <c r="F67" s="109"/>
      <c r="G67" s="109"/>
      <c r="H67" s="282"/>
      <c r="I67" s="283"/>
      <c r="J67" s="109"/>
      <c r="K67" s="109"/>
      <c r="L67" s="109"/>
      <c r="M67" s="109"/>
      <c r="N67" s="109"/>
      <c r="O67" s="359"/>
      <c r="P67" s="285"/>
      <c r="Q67" s="61"/>
      <c r="AE67" s="362"/>
      <c r="AF67" s="362"/>
      <c r="AG67" s="61"/>
      <c r="AH67" s="61"/>
      <c r="AI67" s="61"/>
      <c r="AJ67" s="61"/>
      <c r="AK67" s="61"/>
      <c r="AL67" s="61"/>
      <c r="AM67" s="61"/>
      <c r="AN67" s="61"/>
      <c r="AO67" s="61"/>
      <c r="AP67" s="61"/>
      <c r="AQ67" s="61"/>
      <c r="AR67" s="61"/>
      <c r="AS67" s="61"/>
      <c r="AT67" s="61"/>
      <c r="HE67" s="61"/>
      <c r="HF67" s="61"/>
      <c r="HG67" s="61"/>
      <c r="HH67" s="61"/>
      <c r="HI67" s="61"/>
      <c r="HJ67" s="61"/>
      <c r="HK67" s="61"/>
      <c r="HL67" s="61"/>
      <c r="HM67" s="61"/>
      <c r="HN67" s="61"/>
    </row>
    <row r="68" spans="1:236" ht="13" x14ac:dyDescent="0.3">
      <c r="A68" s="76"/>
      <c r="B68" s="61"/>
      <c r="C68" s="61"/>
      <c r="D68" s="77"/>
      <c r="E68" s="78"/>
      <c r="F68" s="79"/>
      <c r="G68" s="101"/>
      <c r="H68" s="41"/>
      <c r="I68" s="101"/>
      <c r="J68" s="23"/>
      <c r="K68" s="23"/>
      <c r="L68" s="102"/>
      <c r="M68" s="102"/>
      <c r="N68" s="102"/>
      <c r="O68" s="103"/>
      <c r="Q68" s="62"/>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row>
    <row r="69" spans="1:236" ht="13" x14ac:dyDescent="0.3">
      <c r="A69" s="74"/>
      <c r="D69" s="1"/>
      <c r="E69" s="30"/>
      <c r="F69" s="4"/>
      <c r="Q69" s="31"/>
    </row>
    <row r="70" spans="1:236" ht="13" x14ac:dyDescent="0.3">
      <c r="A70" s="36"/>
      <c r="B70" s="32"/>
      <c r="C70" s="32"/>
      <c r="D70" s="32"/>
      <c r="E70" s="32"/>
      <c r="F70" s="32"/>
    </row>
    <row r="71" spans="1:236" ht="13" x14ac:dyDescent="0.3">
      <c r="B71" s="32"/>
      <c r="C71" s="32"/>
      <c r="D71" s="32"/>
      <c r="E71" s="32"/>
      <c r="F71" s="32"/>
      <c r="P71" s="32"/>
      <c r="Q71" s="32"/>
    </row>
    <row r="72" spans="1:236" ht="13" x14ac:dyDescent="0.3">
      <c r="B72" s="32"/>
      <c r="C72" s="32"/>
      <c r="D72" s="32"/>
      <c r="E72" s="32"/>
      <c r="F72" s="32"/>
      <c r="P72" s="23"/>
      <c r="Q72" s="23"/>
    </row>
    <row r="75" spans="1:236" x14ac:dyDescent="0.25">
      <c r="A75" s="496"/>
    </row>
    <row r="76" spans="1:236" x14ac:dyDescent="0.25">
      <c r="A76" s="496"/>
    </row>
    <row r="77" spans="1:236" x14ac:dyDescent="0.25">
      <c r="A77" s="496"/>
    </row>
    <row r="78" spans="1:236" x14ac:dyDescent="0.25">
      <c r="A78" s="496"/>
    </row>
    <row r="79" spans="1:236" x14ac:dyDescent="0.25">
      <c r="A79" s="496"/>
    </row>
    <row r="80" spans="1:236" x14ac:dyDescent="0.25">
      <c r="A80" s="496"/>
    </row>
    <row r="81" spans="1:1" x14ac:dyDescent="0.25">
      <c r="A81" s="496"/>
    </row>
    <row r="82" spans="1:1" x14ac:dyDescent="0.25">
      <c r="A82" s="496"/>
    </row>
    <row r="83" spans="1:1" x14ac:dyDescent="0.25">
      <c r="A83" s="496"/>
    </row>
    <row r="84" spans="1:1" x14ac:dyDescent="0.25">
      <c r="A84" s="496"/>
    </row>
    <row r="85" spans="1:1" x14ac:dyDescent="0.25">
      <c r="A85" s="496"/>
    </row>
    <row r="86" spans="1:1" x14ac:dyDescent="0.25">
      <c r="A86" s="496"/>
    </row>
    <row r="87" spans="1:1" x14ac:dyDescent="0.25">
      <c r="A87" s="496"/>
    </row>
    <row r="88" spans="1:1" x14ac:dyDescent="0.25">
      <c r="A88" s="496"/>
    </row>
    <row r="89" spans="1:1" x14ac:dyDescent="0.25">
      <c r="A89" s="496"/>
    </row>
  </sheetData>
  <sheetProtection algorithmName="SHA-512" hashValue="H8O9ehC0ISeFwEhZ4a0LYFRq2LifUfry6vxYlsnDPPV0Xms6CDrSGLdvSS+owOeg4nphK6H3qVzi1+6f9qjyOg==" saltValue="e4Lqu0C/8m/iXgr7S/INTA==" spinCount="100000" sheet="1" objects="1" scenarios="1"/>
  <mergeCells count="8">
    <mergeCell ref="A75:A89"/>
    <mergeCell ref="A7:K7"/>
    <mergeCell ref="A1:P1"/>
    <mergeCell ref="A4:P4"/>
    <mergeCell ref="L18:O18"/>
    <mergeCell ref="G18:J18"/>
    <mergeCell ref="A5:P5"/>
    <mergeCell ref="A2:P2"/>
  </mergeCells>
  <phoneticPr fontId="0" type="noConversion"/>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1521" r:id="rId5" name="Button 17">
              <controlPr defaultSize="0" print="0" autoFill="0" autoPict="0" macro="[0]!Info">
                <anchor moveWithCells="1">
                  <from>
                    <xdr:col>16</xdr:col>
                    <xdr:colOff>393700</xdr:colOff>
                    <xdr:row>82</xdr:row>
                    <xdr:rowOff>38100</xdr:rowOff>
                  </from>
                  <to>
                    <xdr:col>30</xdr:col>
                    <xdr:colOff>165100</xdr:colOff>
                    <xdr:row>83</xdr:row>
                    <xdr:rowOff>88900</xdr:rowOff>
                  </to>
                </anchor>
              </controlPr>
            </control>
          </mc:Choice>
        </mc:AlternateContent>
        <mc:AlternateContent xmlns:mc="http://schemas.openxmlformats.org/markup-compatibility/2006">
          <mc:Choice Requires="x14">
            <control shapeId="21522" r:id="rId6" name="Button 1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6"/>
  <dimension ref="A1:IB67"/>
  <sheetViews>
    <sheetView showGridLines="0" zoomScale="80" zoomScaleNormal="80" workbookViewId="0">
      <selection sqref="A1:P1"/>
    </sheetView>
  </sheetViews>
  <sheetFormatPr defaultRowHeight="12.5" x14ac:dyDescent="0.25"/>
  <cols>
    <col min="1" max="1" width="31" customWidth="1"/>
    <col min="2" max="2" width="2.1796875" customWidth="1"/>
    <col min="3" max="3" width="24.81640625" customWidth="1"/>
    <col min="4" max="4" width="15.26953125" customWidth="1"/>
    <col min="5" max="5" width="10.1796875" customWidth="1"/>
    <col min="6" max="6" width="5.54296875" customWidth="1"/>
    <col min="7" max="8" width="13.26953125" customWidth="1"/>
    <col min="9" max="9" width="14.54296875" customWidth="1"/>
    <col min="10" max="10" width="13.26953125" customWidth="1"/>
    <col min="11" max="11" width="7" customWidth="1"/>
    <col min="12" max="12" width="15.1796875" customWidth="1"/>
    <col min="13" max="13" width="17.26953125" bestFit="1" customWidth="1"/>
    <col min="14" max="14" width="16.7265625" customWidth="1"/>
    <col min="15" max="15" width="19.1796875" bestFit="1" customWidth="1"/>
    <col min="16" max="16" width="12.81640625" bestFit="1" customWidth="1"/>
    <col min="18" max="18" width="9.1796875" hidden="1" customWidth="1"/>
    <col min="19" max="26" width="10.26953125" hidden="1" customWidth="1"/>
    <col min="27" max="27" width="10.54296875" hidden="1" customWidth="1"/>
    <col min="28" max="30" width="10.26953125" hidden="1" customWidth="1"/>
  </cols>
  <sheetData>
    <row r="1" spans="1:30" ht="20" x14ac:dyDescent="0.4">
      <c r="A1" s="499" t="s">
        <v>346</v>
      </c>
      <c r="B1" s="500"/>
      <c r="C1" s="500"/>
      <c r="D1" s="500"/>
      <c r="E1" s="500"/>
      <c r="F1" s="500"/>
      <c r="G1" s="500"/>
      <c r="H1" s="500"/>
      <c r="I1" s="500"/>
      <c r="J1" s="500"/>
      <c r="K1" s="500"/>
      <c r="L1" s="500"/>
      <c r="M1" s="500"/>
      <c r="N1" s="500"/>
      <c r="O1" s="500"/>
      <c r="P1" s="501"/>
    </row>
    <row r="2" spans="1:30" ht="18" x14ac:dyDescent="0.4">
      <c r="A2" s="524" t="s">
        <v>127</v>
      </c>
      <c r="B2" s="525"/>
      <c r="C2" s="525"/>
      <c r="D2" s="525"/>
      <c r="E2" s="525"/>
      <c r="F2" s="525"/>
      <c r="G2" s="525"/>
      <c r="H2" s="525"/>
      <c r="I2" s="525"/>
      <c r="J2" s="525"/>
      <c r="K2" s="525"/>
      <c r="L2" s="525"/>
      <c r="M2" s="525"/>
      <c r="N2" s="525"/>
      <c r="O2" s="525"/>
      <c r="P2" s="526"/>
    </row>
    <row r="3" spans="1:30" ht="10.5" customHeight="1" x14ac:dyDescent="0.4">
      <c r="A3" s="431"/>
      <c r="B3" s="430"/>
      <c r="C3" s="430"/>
      <c r="D3" s="430"/>
      <c r="E3" s="430"/>
      <c r="F3" s="430"/>
      <c r="G3" s="430"/>
      <c r="H3" s="430"/>
      <c r="I3" s="430"/>
      <c r="J3" s="430"/>
      <c r="K3" s="430"/>
      <c r="L3" s="430"/>
      <c r="M3" s="430"/>
      <c r="N3" s="430"/>
      <c r="O3" s="430"/>
      <c r="P3" s="432"/>
    </row>
    <row r="4" spans="1:30" ht="15.5" x14ac:dyDescent="0.35">
      <c r="A4" s="502" t="str">
        <f>'Customer Info'!B11</f>
        <v>Breakdown of Charges Based on Entered Information</v>
      </c>
      <c r="B4" s="503"/>
      <c r="C4" s="503"/>
      <c r="D4" s="503"/>
      <c r="E4" s="503"/>
      <c r="F4" s="503"/>
      <c r="G4" s="503"/>
      <c r="H4" s="503"/>
      <c r="I4" s="503"/>
      <c r="J4" s="503"/>
      <c r="K4" s="503"/>
      <c r="L4" s="503"/>
      <c r="M4" s="503"/>
      <c r="N4" s="503"/>
      <c r="O4" s="503"/>
      <c r="P4" s="504"/>
    </row>
    <row r="5" spans="1:30" ht="15.65" customHeight="1" x14ac:dyDescent="0.25">
      <c r="A5" s="529" t="s">
        <v>288</v>
      </c>
      <c r="B5" s="529"/>
      <c r="C5" s="529"/>
      <c r="D5" s="529"/>
      <c r="E5" s="529"/>
      <c r="F5" s="529"/>
      <c r="G5" s="529"/>
      <c r="H5" s="529"/>
      <c r="I5" s="529"/>
      <c r="J5" s="529"/>
      <c r="K5" s="529"/>
      <c r="L5" s="529"/>
      <c r="M5" s="529"/>
      <c r="N5" s="529"/>
      <c r="O5" s="529"/>
      <c r="P5" s="530"/>
    </row>
    <row r="6" spans="1:30" x14ac:dyDescent="0.25">
      <c r="A6" s="253">
        <f ca="1">TODAY()</f>
        <v>46226</v>
      </c>
      <c r="B6" s="76"/>
      <c r="C6" s="208"/>
      <c r="D6" s="208"/>
      <c r="E6" s="208"/>
      <c r="F6" s="208"/>
      <c r="G6" s="208"/>
      <c r="H6" s="208"/>
      <c r="I6" s="208"/>
      <c r="P6" s="249"/>
    </row>
    <row r="7" spans="1:30" ht="25" x14ac:dyDescent="0.5">
      <c r="A7" s="517"/>
      <c r="B7" s="518"/>
      <c r="C7" s="518"/>
      <c r="D7" s="518"/>
      <c r="E7" s="518"/>
      <c r="F7" s="518"/>
      <c r="G7" s="518"/>
      <c r="H7" s="518"/>
      <c r="I7" s="518"/>
      <c r="J7" s="518"/>
      <c r="K7" s="518"/>
      <c r="L7" s="518"/>
      <c r="M7" s="518"/>
      <c r="N7" s="518"/>
      <c r="O7" s="518"/>
      <c r="P7" s="519"/>
    </row>
    <row r="8" spans="1:30" x14ac:dyDescent="0.25">
      <c r="A8" s="254"/>
      <c r="P8" s="249"/>
    </row>
    <row r="9" spans="1:30" ht="15.5" x14ac:dyDescent="0.35">
      <c r="A9" s="255" t="s">
        <v>2</v>
      </c>
      <c r="B9" s="22"/>
      <c r="C9" s="23">
        <f>'Customer Info'!B6</f>
        <v>0</v>
      </c>
      <c r="I9" s="24"/>
      <c r="P9" s="249"/>
    </row>
    <row r="10" spans="1:30" ht="15.5" x14ac:dyDescent="0.35">
      <c r="A10" s="256" t="s">
        <v>26</v>
      </c>
      <c r="B10" s="22"/>
      <c r="C10" s="23">
        <f>'Customer Info'!B7</f>
        <v>0</v>
      </c>
      <c r="P10" s="249"/>
    </row>
    <row r="11" spans="1:30" ht="13" x14ac:dyDescent="0.3">
      <c r="A11" s="255" t="s">
        <v>3</v>
      </c>
      <c r="B11" s="156">
        <f>'Customer Info'!B8</f>
        <v>8</v>
      </c>
      <c r="C11" s="358" t="str">
        <f>LOOKUP(B11,R11:AD11,R13:AD13)</f>
        <v>August</v>
      </c>
      <c r="D11" s="101">
        <f>'Customer Info'!C8</f>
        <v>2026</v>
      </c>
      <c r="P11" s="249"/>
      <c r="S11">
        <v>1</v>
      </c>
      <c r="T11">
        <v>2</v>
      </c>
      <c r="U11">
        <v>3</v>
      </c>
      <c r="V11">
        <v>4</v>
      </c>
      <c r="W11">
        <v>5</v>
      </c>
      <c r="X11">
        <v>6</v>
      </c>
      <c r="Y11">
        <v>7</v>
      </c>
      <c r="Z11">
        <v>8</v>
      </c>
      <c r="AA11">
        <v>9</v>
      </c>
      <c r="AB11">
        <v>10</v>
      </c>
      <c r="AC11">
        <v>11</v>
      </c>
      <c r="AD11">
        <v>12</v>
      </c>
    </row>
    <row r="12" spans="1:30" ht="13" x14ac:dyDescent="0.3">
      <c r="A12" s="21" t="s">
        <v>250</v>
      </c>
      <c r="B12" s="156"/>
      <c r="C12" s="358" t="str">
        <f>'Customer Info'!$B$9</f>
        <v>No</v>
      </c>
      <c r="D12" s="101"/>
      <c r="P12" s="249"/>
    </row>
    <row r="13" spans="1:30" ht="13" x14ac:dyDescent="0.3">
      <c r="A13" s="527"/>
      <c r="B13" s="528"/>
      <c r="C13" s="528"/>
      <c r="D13" s="528"/>
      <c r="E13" s="528"/>
      <c r="F13" s="528"/>
      <c r="G13" s="528"/>
      <c r="H13" s="528"/>
      <c r="I13" s="528"/>
      <c r="J13" s="71"/>
      <c r="K13" s="71"/>
      <c r="L13" s="97"/>
      <c r="M13" s="97"/>
      <c r="N13" s="97"/>
      <c r="O13" s="97"/>
      <c r="P13" s="29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0" ht="13" x14ac:dyDescent="0.3">
      <c r="A14" s="260" t="s">
        <v>27</v>
      </c>
      <c r="B14" s="20"/>
      <c r="C14" s="20"/>
      <c r="D14" s="20"/>
      <c r="E14" s="20"/>
      <c r="F14" s="20"/>
      <c r="G14" s="20"/>
      <c r="H14" s="20"/>
      <c r="I14" s="20"/>
      <c r="P14" s="249"/>
      <c r="R14" s="3" t="s">
        <v>154</v>
      </c>
      <c r="S14">
        <f>'Rider Rates'!$C$71</f>
        <v>7.5079999999999994E-2</v>
      </c>
      <c r="T14">
        <f>'Rider Rates'!$C$71</f>
        <v>7.5079999999999994E-2</v>
      </c>
      <c r="U14">
        <f>'Rider Rates'!$C$71</f>
        <v>7.5079999999999994E-2</v>
      </c>
      <c r="V14">
        <f>'Rider Rates'!$C$71</f>
        <v>7.5079999999999994E-2</v>
      </c>
      <c r="W14">
        <f>'Rider Rates'!$C$71</f>
        <v>7.5079999999999994E-2</v>
      </c>
      <c r="X14">
        <f>'Rider Rates'!$C$70</f>
        <v>7.5079999999999994E-2</v>
      </c>
      <c r="Y14">
        <f>'Rider Rates'!$C$70</f>
        <v>7.5079999999999994E-2</v>
      </c>
      <c r="Z14">
        <f>'Rider Rates'!$C$70</f>
        <v>7.5079999999999994E-2</v>
      </c>
      <c r="AA14">
        <f>'Rider Rates'!$C$70</f>
        <v>7.5079999999999994E-2</v>
      </c>
      <c r="AB14">
        <f>'Rider Rates'!$C$71</f>
        <v>7.5079999999999994E-2</v>
      </c>
      <c r="AC14">
        <f>'Rider Rates'!$C$71</f>
        <v>7.5079999999999994E-2</v>
      </c>
      <c r="AD14">
        <f>'Rider Rates'!$C$71</f>
        <v>7.5079999999999994E-2</v>
      </c>
    </row>
    <row r="15" spans="1:30" x14ac:dyDescent="0.25">
      <c r="A15" s="254"/>
      <c r="P15" s="249"/>
      <c r="R15" s="61"/>
      <c r="S15" s="149"/>
      <c r="T15" s="149"/>
      <c r="U15" s="149"/>
      <c r="V15" s="149"/>
      <c r="W15" s="149"/>
      <c r="X15" s="149"/>
      <c r="Y15" s="149"/>
      <c r="Z15" s="149"/>
      <c r="AA15" s="149"/>
      <c r="AB15" s="149"/>
      <c r="AC15" s="149"/>
      <c r="AD15" s="149"/>
    </row>
    <row r="16" spans="1:30" x14ac:dyDescent="0.25">
      <c r="A16" s="259" t="s">
        <v>51</v>
      </c>
      <c r="B16" s="27"/>
      <c r="C16" s="29">
        <f>IF('Customer Info'!B21+'Customer Info'!B22-'Customer Info'!B23&lt;0,0,'Customer Info'!B21+'Customer Info'!B22-'Customer Info'!B23)</f>
        <v>0</v>
      </c>
      <c r="D16" s="27" t="s">
        <v>41</v>
      </c>
      <c r="E16" s="27"/>
      <c r="F16" s="28"/>
      <c r="G16" s="27"/>
      <c r="H16" s="27"/>
      <c r="I16" s="27"/>
      <c r="P16" s="249"/>
      <c r="R16" s="61"/>
      <c r="S16" s="149"/>
      <c r="T16" s="149"/>
      <c r="U16" s="149"/>
      <c r="V16" s="149"/>
      <c r="W16" s="149"/>
      <c r="X16" s="149"/>
      <c r="Y16" s="149"/>
      <c r="Z16" s="149"/>
      <c r="AA16" s="149"/>
      <c r="AB16" s="149"/>
      <c r="AC16" s="149"/>
      <c r="AD16" s="149"/>
    </row>
    <row r="17" spans="1:221" x14ac:dyDescent="0.25">
      <c r="A17" s="254"/>
      <c r="P17" s="249"/>
    </row>
    <row r="18" spans="1:221" ht="13" x14ac:dyDescent="0.3">
      <c r="A18" s="260" t="s">
        <v>31</v>
      </c>
      <c r="B18" s="20"/>
      <c r="C18" s="20"/>
      <c r="D18" s="20"/>
      <c r="E18" s="20"/>
      <c r="F18" s="20"/>
      <c r="G18" s="520" t="s">
        <v>67</v>
      </c>
      <c r="H18" s="521"/>
      <c r="I18" s="521"/>
      <c r="J18" s="522"/>
      <c r="K18" s="20"/>
      <c r="L18" s="523" t="s">
        <v>68</v>
      </c>
      <c r="M18" s="523"/>
      <c r="N18" s="523"/>
      <c r="O18" s="523"/>
      <c r="P18" s="249"/>
    </row>
    <row r="19" spans="1:221" ht="13" x14ac:dyDescent="0.3">
      <c r="A19" s="254"/>
      <c r="G19" s="8" t="s">
        <v>64</v>
      </c>
      <c r="H19" s="8" t="s">
        <v>65</v>
      </c>
      <c r="I19" s="8" t="s">
        <v>66</v>
      </c>
      <c r="J19" s="5" t="s">
        <v>34</v>
      </c>
      <c r="L19" s="100" t="s">
        <v>64</v>
      </c>
      <c r="M19" s="100" t="s">
        <v>65</v>
      </c>
      <c r="N19" s="100" t="s">
        <v>66</v>
      </c>
      <c r="O19" s="100" t="s">
        <v>34</v>
      </c>
      <c r="P19" s="261" t="s">
        <v>56</v>
      </c>
    </row>
    <row r="20" spans="1:221" x14ac:dyDescent="0.25">
      <c r="A20" s="254" t="s">
        <v>32</v>
      </c>
      <c r="G20" s="66"/>
      <c r="H20" s="66"/>
      <c r="I20" s="66">
        <f>'Rider Rates'!$B$13</f>
        <v>21</v>
      </c>
      <c r="J20" s="66">
        <f>SUM(G20:I20)</f>
        <v>21</v>
      </c>
      <c r="L20" s="67"/>
      <c r="M20" s="67"/>
      <c r="N20" s="67">
        <f>I20</f>
        <v>21</v>
      </c>
      <c r="O20" s="162">
        <f>SUM(L20:N20)</f>
        <v>21</v>
      </c>
      <c r="P20" s="262">
        <f>'Rider Rates'!$K$13</f>
        <v>46122</v>
      </c>
    </row>
    <row r="21" spans="1:221" x14ac:dyDescent="0.25">
      <c r="A21" s="254" t="s">
        <v>126</v>
      </c>
      <c r="D21" s="1">
        <f>C16</f>
        <v>0</v>
      </c>
      <c r="E21" s="30" t="s">
        <v>41</v>
      </c>
      <c r="F21" s="4" t="s">
        <v>8</v>
      </c>
      <c r="G21" s="64"/>
      <c r="H21" s="64"/>
      <c r="I21" s="64">
        <f>'Rider Rates'!$C$13</f>
        <v>2.7151999999999999E-2</v>
      </c>
      <c r="J21" s="64">
        <f>SUM(G21:I21)</f>
        <v>2.7151999999999999E-2</v>
      </c>
      <c r="K21" s="31" t="s">
        <v>42</v>
      </c>
      <c r="L21" s="66"/>
      <c r="M21" s="66"/>
      <c r="N21" s="66">
        <f>IF(C16&lt;0,0,ROUND($D21*I21,2))</f>
        <v>0</v>
      </c>
      <c r="O21" s="162">
        <f>SUM(L21:N21)</f>
        <v>0</v>
      </c>
      <c r="P21" s="262">
        <f>'Rider Rates'!$K$13</f>
        <v>46122</v>
      </c>
    </row>
    <row r="22" spans="1:221" ht="13" x14ac:dyDescent="0.3">
      <c r="A22" s="301" t="s">
        <v>50</v>
      </c>
      <c r="B22" s="32"/>
      <c r="C22" s="32"/>
      <c r="D22" s="33"/>
      <c r="E22" s="33"/>
      <c r="F22" s="32"/>
      <c r="G22" s="32"/>
      <c r="H22" s="32"/>
      <c r="I22" s="32"/>
      <c r="J22" s="32"/>
      <c r="K22" s="34"/>
      <c r="L22" s="210"/>
      <c r="M22" s="210"/>
      <c r="N22" s="210">
        <f>SUM(N20:N21)</f>
        <v>21</v>
      </c>
      <c r="O22" s="210">
        <f>SUM(O20:O21)</f>
        <v>21</v>
      </c>
      <c r="P22" s="249"/>
    </row>
    <row r="23" spans="1:221" ht="13" x14ac:dyDescent="0.3">
      <c r="A23" s="302"/>
      <c r="B23" s="68"/>
      <c r="C23" s="69"/>
      <c r="D23" s="69"/>
      <c r="E23" s="69"/>
      <c r="F23" s="69"/>
      <c r="G23" s="70"/>
      <c r="H23" s="70"/>
      <c r="I23" s="70"/>
      <c r="J23" s="70"/>
      <c r="K23" s="68"/>
      <c r="L23" s="68"/>
      <c r="M23" s="68"/>
      <c r="N23" s="68"/>
      <c r="O23" s="68"/>
      <c r="P23" s="303"/>
    </row>
    <row r="24" spans="1:221" ht="13" x14ac:dyDescent="0.3">
      <c r="A24" s="267" t="s">
        <v>69</v>
      </c>
      <c r="B24" s="125"/>
      <c r="C24" s="125"/>
      <c r="D24" s="126"/>
      <c r="E24" s="126"/>
      <c r="F24" s="125"/>
      <c r="G24" s="126"/>
      <c r="H24" s="126"/>
      <c r="I24" s="126"/>
      <c r="J24" s="126"/>
      <c r="K24" s="126"/>
      <c r="L24" s="126"/>
      <c r="M24" s="126"/>
      <c r="N24" s="126"/>
      <c r="O24" s="126"/>
      <c r="P24" s="270"/>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61"/>
      <c r="EB24" s="61"/>
      <c r="EC24" s="61"/>
      <c r="ED24" s="61"/>
      <c r="EE24" s="61"/>
      <c r="EF24" s="61"/>
      <c r="EG24" s="61"/>
      <c r="EH24" s="61"/>
      <c r="EI24" s="61"/>
      <c r="EJ24" s="61"/>
      <c r="EK24" s="61"/>
      <c r="EL24" s="61"/>
      <c r="EM24" s="61"/>
      <c r="EN24" s="61"/>
      <c r="EO24" s="61"/>
      <c r="EP24" s="61"/>
      <c r="EQ24" s="61"/>
      <c r="ER24" s="61"/>
      <c r="ES24" s="61"/>
      <c r="ET24" s="61"/>
      <c r="EU24" s="61"/>
      <c r="EV24" s="61"/>
      <c r="EW24" s="61"/>
      <c r="EX24" s="61"/>
      <c r="EY24" s="61"/>
      <c r="EZ24" s="61"/>
      <c r="FA24" s="61"/>
      <c r="FB24" s="61"/>
      <c r="FC24" s="61"/>
      <c r="FD24" s="61"/>
      <c r="FE24" s="61"/>
      <c r="FF24" s="61"/>
      <c r="FG24" s="61"/>
      <c r="FH24" s="61"/>
      <c r="FI24" s="61"/>
      <c r="FJ24" s="61"/>
      <c r="FK24" s="61"/>
      <c r="FL24" s="61"/>
      <c r="FM24" s="61"/>
      <c r="FN24" s="61"/>
      <c r="FO24" s="61"/>
      <c r="FP24" s="61"/>
      <c r="FQ24" s="61"/>
      <c r="FR24" s="61"/>
      <c r="FS24" s="61"/>
      <c r="FT24" s="61"/>
      <c r="FU24" s="61"/>
      <c r="FV24" s="61"/>
      <c r="FW24" s="61"/>
      <c r="FX24" s="61"/>
      <c r="FY24" s="61"/>
      <c r="FZ24" s="61"/>
      <c r="GA24" s="61"/>
      <c r="GB24" s="61"/>
      <c r="GC24" s="61"/>
      <c r="GD24" s="61"/>
      <c r="GE24" s="61"/>
      <c r="GF24" s="61"/>
      <c r="GG24" s="61"/>
      <c r="GH24" s="61"/>
      <c r="GI24" s="61"/>
      <c r="GJ24" s="61"/>
      <c r="GK24" s="61"/>
      <c r="GL24" s="61"/>
      <c r="GM24" s="61"/>
      <c r="GN24" s="61"/>
      <c r="GO24" s="61"/>
      <c r="GP24" s="61"/>
      <c r="GQ24" s="61"/>
      <c r="GR24" s="61"/>
      <c r="GS24" s="61"/>
      <c r="GT24" s="61"/>
      <c r="GU24" s="61"/>
      <c r="GV24" s="61"/>
      <c r="GW24" s="61"/>
      <c r="GX24" s="61"/>
      <c r="GY24" s="61"/>
      <c r="GZ24" s="61"/>
      <c r="HA24" s="61"/>
      <c r="HB24" s="61"/>
      <c r="HC24" s="61"/>
      <c r="HD24" s="61"/>
      <c r="HE24" s="61"/>
      <c r="HF24" s="61"/>
      <c r="HG24" s="61"/>
      <c r="HH24" s="61"/>
      <c r="HI24" s="61"/>
      <c r="HJ24" s="61"/>
      <c r="HK24" s="61"/>
      <c r="HL24" s="61"/>
      <c r="HM24" s="61"/>
    </row>
    <row r="25" spans="1:221" ht="13" x14ac:dyDescent="0.3">
      <c r="A25" s="267"/>
      <c r="B25" s="125"/>
      <c r="C25" s="125"/>
      <c r="D25" s="126"/>
      <c r="E25" s="126"/>
      <c r="F25" s="125"/>
      <c r="G25" s="126"/>
      <c r="H25" s="126"/>
      <c r="I25" s="126"/>
      <c r="J25" s="126"/>
      <c r="K25" s="126"/>
      <c r="L25" s="126"/>
      <c r="M25" s="126"/>
      <c r="N25" s="126"/>
      <c r="O25" s="126"/>
      <c r="P25" s="270"/>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c r="DB25" s="61"/>
      <c r="DC25" s="61"/>
      <c r="DD25" s="61"/>
      <c r="DE25" s="61"/>
      <c r="DF25" s="61"/>
      <c r="DG25" s="61"/>
      <c r="DH25" s="61"/>
      <c r="DI25" s="61"/>
      <c r="DJ25" s="61"/>
      <c r="DK25" s="61"/>
      <c r="DL25" s="61"/>
      <c r="DM25" s="61"/>
      <c r="DN25" s="61"/>
      <c r="DO25" s="61"/>
      <c r="DP25" s="61"/>
      <c r="DQ25" s="61"/>
      <c r="DR25" s="61"/>
      <c r="DS25" s="61"/>
      <c r="DT25" s="61"/>
      <c r="DU25" s="61"/>
      <c r="DV25" s="61"/>
      <c r="DW25" s="61"/>
      <c r="DX25" s="61"/>
      <c r="DY25" s="61"/>
      <c r="DZ25" s="61"/>
      <c r="EA25" s="61"/>
      <c r="EB25" s="61"/>
      <c r="EC25" s="61"/>
      <c r="ED25" s="61"/>
      <c r="EE25" s="61"/>
      <c r="EF25" s="61"/>
      <c r="EG25" s="61"/>
      <c r="EH25" s="61"/>
      <c r="EI25" s="61"/>
      <c r="EJ25" s="61"/>
      <c r="EK25" s="61"/>
      <c r="EL25" s="61"/>
      <c r="EM25" s="61"/>
      <c r="EN25" s="61"/>
      <c r="EO25" s="61"/>
      <c r="EP25" s="61"/>
      <c r="EQ25" s="61"/>
      <c r="ER25" s="61"/>
      <c r="ES25" s="61"/>
      <c r="ET25" s="61"/>
      <c r="EU25" s="61"/>
      <c r="EV25" s="61"/>
      <c r="EW25" s="61"/>
      <c r="EX25" s="61"/>
      <c r="EY25" s="61"/>
      <c r="EZ25" s="61"/>
      <c r="FA25" s="61"/>
      <c r="FB25" s="61"/>
      <c r="FC25" s="61"/>
      <c r="FD25" s="61"/>
      <c r="FE25" s="61"/>
      <c r="FF25" s="61"/>
      <c r="FG25" s="61"/>
      <c r="FH25" s="61"/>
      <c r="FI25" s="61"/>
      <c r="FJ25" s="61"/>
      <c r="FK25" s="61"/>
      <c r="FL25" s="61"/>
      <c r="FM25" s="61"/>
      <c r="FN25" s="61"/>
      <c r="FO25" s="61"/>
      <c r="FP25" s="61"/>
      <c r="FQ25" s="61"/>
      <c r="FR25" s="61"/>
      <c r="FS25" s="61"/>
      <c r="FT25" s="61"/>
      <c r="FU25" s="61"/>
      <c r="FV25" s="61"/>
      <c r="FW25" s="61"/>
      <c r="FX25" s="61"/>
      <c r="FY25" s="61"/>
      <c r="FZ25" s="61"/>
      <c r="GA25" s="61"/>
      <c r="GB25" s="61"/>
      <c r="GC25" s="61"/>
      <c r="GD25" s="61"/>
      <c r="GE25" s="61"/>
      <c r="GF25" s="61"/>
      <c r="GG25" s="61"/>
      <c r="GH25" s="61"/>
      <c r="GI25" s="61"/>
      <c r="GJ25" s="61"/>
      <c r="GK25" s="61"/>
      <c r="GL25" s="61"/>
      <c r="GM25" s="61"/>
      <c r="GN25" s="61"/>
      <c r="GO25" s="61"/>
      <c r="GP25" s="61"/>
      <c r="GQ25" s="61"/>
      <c r="GR25" s="61"/>
      <c r="GS25" s="61"/>
      <c r="GT25" s="61"/>
      <c r="GU25" s="61"/>
      <c r="GV25" s="61"/>
      <c r="GW25" s="61"/>
      <c r="GX25" s="61"/>
      <c r="GY25" s="61"/>
      <c r="GZ25" s="61"/>
      <c r="HA25" s="61"/>
      <c r="HB25" s="61"/>
      <c r="HC25" s="61"/>
      <c r="HD25" s="61"/>
      <c r="HE25" s="61"/>
      <c r="HF25" s="61"/>
      <c r="HG25" s="61"/>
      <c r="HH25" s="61"/>
      <c r="HI25" s="61"/>
      <c r="HJ25" s="61"/>
      <c r="HK25" s="61"/>
      <c r="HL25" s="61"/>
      <c r="HM25" s="61"/>
    </row>
    <row r="26" spans="1:221" ht="13" x14ac:dyDescent="0.3">
      <c r="A26" s="278" t="s">
        <v>292</v>
      </c>
      <c r="B26" s="61"/>
      <c r="C26" s="61"/>
      <c r="D26" s="61"/>
      <c r="E26" s="61"/>
      <c r="F26" s="61"/>
      <c r="G26" s="61"/>
      <c r="H26" s="61"/>
      <c r="I26" s="61"/>
      <c r="J26" s="61"/>
      <c r="K26" s="61"/>
      <c r="L26" s="61"/>
      <c r="M26" s="61"/>
      <c r="N26" s="61"/>
      <c r="O26" s="61"/>
      <c r="P26" s="294"/>
      <c r="Q26" s="79"/>
      <c r="R26" s="132"/>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5">
      <c r="A27" s="271" t="s">
        <v>372</v>
      </c>
      <c r="B27" s="133"/>
      <c r="C27" s="133"/>
      <c r="D27" s="77">
        <f>IF($C$16&lt;0,0,IF($C$16&gt;833000,833000,$C$16))</f>
        <v>0</v>
      </c>
      <c r="E27" s="78" t="s">
        <v>41</v>
      </c>
      <c r="F27" s="79" t="s">
        <v>8</v>
      </c>
      <c r="G27" s="80"/>
      <c r="H27" s="80"/>
      <c r="I27" s="80">
        <f>'Rider Rates'!$G$35</f>
        <v>5.5215000000000004E-3</v>
      </c>
      <c r="J27" s="80">
        <f t="shared" ref="J27:J31" si="0">SUM(G27:I27)</f>
        <v>5.5215000000000004E-3</v>
      </c>
      <c r="K27" s="81" t="s">
        <v>42</v>
      </c>
      <c r="L27" s="82"/>
      <c r="M27" s="82"/>
      <c r="N27" s="82">
        <f t="shared" ref="N27:N32" si="1">ROUND(D27*I27,2)</f>
        <v>0</v>
      </c>
      <c r="O27" s="82">
        <f t="shared" ref="O27:O55" si="2">SUM(L27:N27)</f>
        <v>0</v>
      </c>
      <c r="P27" s="262">
        <f>'Rider Rates'!$O$35</f>
        <v>46022</v>
      </c>
      <c r="Q27" s="79"/>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5">
      <c r="A28" s="271" t="s">
        <v>373</v>
      </c>
      <c r="B28" s="61"/>
      <c r="C28" s="61"/>
      <c r="D28" s="1">
        <f>IF($C$16&gt;833000,$C$16-833000,0)</f>
        <v>0</v>
      </c>
      <c r="E28" s="78" t="s">
        <v>41</v>
      </c>
      <c r="F28" s="79" t="s">
        <v>8</v>
      </c>
      <c r="G28" s="80"/>
      <c r="H28" s="80"/>
      <c r="I28" s="80">
        <f>'Rider Rates'!$G$36</f>
        <v>1.7560000000000001E-4</v>
      </c>
      <c r="J28" s="80">
        <f t="shared" si="0"/>
        <v>1.7560000000000001E-4</v>
      </c>
      <c r="K28" s="81" t="s">
        <v>42</v>
      </c>
      <c r="L28" s="82"/>
      <c r="M28" s="82"/>
      <c r="N28" s="82">
        <f t="shared" si="1"/>
        <v>0</v>
      </c>
      <c r="O28" s="82">
        <f t="shared" si="2"/>
        <v>0</v>
      </c>
      <c r="P28" s="262">
        <f>'Rider Rates'!$O$36</f>
        <v>45293</v>
      </c>
      <c r="Q28" s="79"/>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5">
      <c r="A29" s="271" t="s">
        <v>92</v>
      </c>
      <c r="B29" s="61"/>
      <c r="C29" s="61"/>
      <c r="D29" s="77">
        <f>IF('Customer Info'!$C$31=TRUE,0,IF($C$16&lt;0,0,IF($C$16&gt;2000,2000,$C$16)))</f>
        <v>0</v>
      </c>
      <c r="E29" s="78" t="s">
        <v>41</v>
      </c>
      <c r="F29" s="79" t="s">
        <v>8</v>
      </c>
      <c r="G29" s="80"/>
      <c r="H29" s="80"/>
      <c r="I29" s="80">
        <f>'Rider Rates'!$G$37</f>
        <v>4.6499999999999996E-3</v>
      </c>
      <c r="J29" s="80">
        <f t="shared" si="0"/>
        <v>4.6499999999999996E-3</v>
      </c>
      <c r="K29" s="81" t="s">
        <v>42</v>
      </c>
      <c r="L29" s="82"/>
      <c r="M29" s="82"/>
      <c r="N29" s="82">
        <f t="shared" si="1"/>
        <v>0</v>
      </c>
      <c r="O29" s="82">
        <f t="shared" si="2"/>
        <v>0</v>
      </c>
      <c r="P29" s="262">
        <f>'Rider Rates'!$O$37</f>
        <v>44531</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5">
      <c r="A30" s="271" t="s">
        <v>93</v>
      </c>
      <c r="B30" s="61"/>
      <c r="C30" s="61"/>
      <c r="D30" s="77">
        <f>IF('Customer Info'!$C$31=TRUE,0,IF($C$16&lt;=2000,0,IF($C$16=0,0,IF($C$16-2000&gt;13000,13000,$C$16-2000))))</f>
        <v>0</v>
      </c>
      <c r="E30" s="78" t="s">
        <v>41</v>
      </c>
      <c r="F30" s="79" t="s">
        <v>8</v>
      </c>
      <c r="G30" s="80"/>
      <c r="H30" s="80"/>
      <c r="I30" s="80">
        <f>'Rider Rates'!$G$38</f>
        <v>4.1900000000000001E-3</v>
      </c>
      <c r="J30" s="80">
        <f t="shared" si="0"/>
        <v>4.1900000000000001E-3</v>
      </c>
      <c r="K30" s="81" t="s">
        <v>42</v>
      </c>
      <c r="L30" s="82"/>
      <c r="M30" s="82"/>
      <c r="N30" s="82">
        <f t="shared" si="1"/>
        <v>0</v>
      </c>
      <c r="O30" s="82">
        <f t="shared" si="2"/>
        <v>0</v>
      </c>
      <c r="P30" s="262">
        <f>'Rider Rates'!$O$38</f>
        <v>44531</v>
      </c>
      <c r="Q30" s="79"/>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5">
      <c r="A31" s="271" t="s">
        <v>94</v>
      </c>
      <c r="B31" s="61"/>
      <c r="C31" s="61"/>
      <c r="D31" s="77">
        <f>IF('Customer Info'!$C$31=TRUE,0,IF($C$16=0,0,IF($C$16-15000&gt;=0,$C$16-15000,0)))</f>
        <v>0</v>
      </c>
      <c r="E31" s="78" t="s">
        <v>41</v>
      </c>
      <c r="F31" s="79" t="s">
        <v>8</v>
      </c>
      <c r="G31" s="80"/>
      <c r="H31" s="80"/>
      <c r="I31" s="80">
        <f>'Rider Rates'!$G$39</f>
        <v>3.63E-3</v>
      </c>
      <c r="J31" s="80">
        <f t="shared" si="0"/>
        <v>3.63E-3</v>
      </c>
      <c r="K31" s="81" t="s">
        <v>42</v>
      </c>
      <c r="L31" s="82"/>
      <c r="M31" s="82"/>
      <c r="N31" s="82">
        <f t="shared" si="1"/>
        <v>0</v>
      </c>
      <c r="O31" s="82">
        <f t="shared" si="2"/>
        <v>0</v>
      </c>
      <c r="P31" s="262">
        <f>'Rider Rates'!$O$39</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5">
      <c r="A32" s="272" t="s">
        <v>159</v>
      </c>
      <c r="B32" s="61"/>
      <c r="C32" s="61"/>
      <c r="D32" s="77">
        <f>IF($C$16&lt;1,0,$C$16)</f>
        <v>0</v>
      </c>
      <c r="E32" s="78" t="s">
        <v>41</v>
      </c>
      <c r="F32" s="196" t="s">
        <v>8</v>
      </c>
      <c r="G32" s="124"/>
      <c r="H32" s="124"/>
      <c r="I32" s="80">
        <f>'Rider Rates'!$I$40</f>
        <v>-1.06E-3</v>
      </c>
      <c r="J32" s="80">
        <f t="shared" ref="J32:J43" si="3">SUM(G32:I32)</f>
        <v>-1.06E-3</v>
      </c>
      <c r="K32" s="81" t="s">
        <v>42</v>
      </c>
      <c r="L32" s="82"/>
      <c r="M32" s="82"/>
      <c r="N32" s="82">
        <f t="shared" si="1"/>
        <v>0</v>
      </c>
      <c r="O32" s="82">
        <f t="shared" ref="O32:O43" si="4">SUM(L32:N32)</f>
        <v>0</v>
      </c>
      <c r="P32" s="262">
        <f>'Rider Rates'!$O$40</f>
        <v>46122</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ht="13" x14ac:dyDescent="0.3">
      <c r="A33" s="272" t="s">
        <v>162</v>
      </c>
      <c r="B33" s="61"/>
      <c r="C33" s="61"/>
      <c r="D33" s="151"/>
      <c r="E33" s="78" t="s">
        <v>109</v>
      </c>
      <c r="F33" s="79"/>
      <c r="G33" s="87"/>
      <c r="H33" s="88"/>
      <c r="I33" s="152">
        <f>'Rider Rates'!$C$41</f>
        <v>1.02</v>
      </c>
      <c r="J33" s="152">
        <f t="shared" si="3"/>
        <v>1.02</v>
      </c>
      <c r="K33" s="81"/>
      <c r="L33" s="82"/>
      <c r="M33" s="82"/>
      <c r="N33" s="82">
        <f>I33</f>
        <v>1.02</v>
      </c>
      <c r="O33" s="82">
        <f t="shared" si="4"/>
        <v>1.02</v>
      </c>
      <c r="P33" s="262">
        <f>'Rider Rates'!$O$41</f>
        <v>46122</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ht="13" x14ac:dyDescent="0.3">
      <c r="A34" s="271" t="s">
        <v>352</v>
      </c>
      <c r="B34" s="61"/>
      <c r="C34" s="61"/>
      <c r="D34" s="151"/>
      <c r="E34" s="78" t="s">
        <v>109</v>
      </c>
      <c r="F34" s="79"/>
      <c r="G34" s="87"/>
      <c r="H34" s="88"/>
      <c r="I34" s="152">
        <f>'Rider Rates'!$C$42</f>
        <v>22.68</v>
      </c>
      <c r="J34" s="152">
        <f t="shared" si="3"/>
        <v>22.68</v>
      </c>
      <c r="K34" s="81"/>
      <c r="L34" s="82"/>
      <c r="M34" s="82"/>
      <c r="N34" s="82">
        <f>I34</f>
        <v>22.68</v>
      </c>
      <c r="O34" s="82">
        <f t="shared" si="4"/>
        <v>22.68</v>
      </c>
      <c r="P34" s="262">
        <f>'Rider Rates'!$O$42</f>
        <v>46203</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ht="13" x14ac:dyDescent="0.3">
      <c r="A35" s="271" t="s">
        <v>133</v>
      </c>
      <c r="B35" s="61"/>
      <c r="C35" s="61"/>
      <c r="D35" s="151">
        <f>$N$22</f>
        <v>21</v>
      </c>
      <c r="E35" s="78" t="s">
        <v>115</v>
      </c>
      <c r="F35" s="79" t="s">
        <v>8</v>
      </c>
      <c r="G35" s="87"/>
      <c r="H35" s="88"/>
      <c r="I35" s="93">
        <f>'Rider Rates'!$F$43</f>
        <v>4.08549E-2</v>
      </c>
      <c r="J35" s="93">
        <f t="shared" si="3"/>
        <v>4.08549E-2</v>
      </c>
      <c r="K35" s="81"/>
      <c r="L35" s="82"/>
      <c r="M35" s="82"/>
      <c r="N35" s="82">
        <f>ROUND($N$22*I35,2)</f>
        <v>0.86</v>
      </c>
      <c r="O35" s="82">
        <f t="shared" si="4"/>
        <v>0.86</v>
      </c>
      <c r="P35" s="262">
        <f>'Rider Rates'!$O$43</f>
        <v>46203</v>
      </c>
      <c r="Q35" s="79"/>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ht="13" x14ac:dyDescent="0.3">
      <c r="A36" s="271" t="s">
        <v>78</v>
      </c>
      <c r="B36" s="61"/>
      <c r="C36" s="61"/>
      <c r="D36" s="151">
        <f>$N$22</f>
        <v>21</v>
      </c>
      <c r="E36" s="78" t="s">
        <v>115</v>
      </c>
      <c r="F36" s="79" t="s">
        <v>8</v>
      </c>
      <c r="G36" s="86"/>
      <c r="H36" s="5"/>
      <c r="I36" s="93">
        <f>'Rider Rates'!$F$44</f>
        <v>1.8019E-2</v>
      </c>
      <c r="J36" s="93">
        <f t="shared" si="3"/>
        <v>1.8019E-2</v>
      </c>
      <c r="K36" s="81"/>
      <c r="L36" s="82"/>
      <c r="M36" s="82"/>
      <c r="N36" s="82">
        <f>ROUND($N$22*I36,2)</f>
        <v>0.38</v>
      </c>
      <c r="O36" s="82">
        <f t="shared" si="4"/>
        <v>0.38</v>
      </c>
      <c r="P36" s="262">
        <f>'Rider Rates'!$O$44</f>
        <v>46122</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ht="13" x14ac:dyDescent="0.3">
      <c r="A37" s="271" t="s">
        <v>79</v>
      </c>
      <c r="B37" s="61"/>
      <c r="C37" s="61"/>
      <c r="D37" s="151">
        <f>$N$22</f>
        <v>21</v>
      </c>
      <c r="E37" s="78" t="s">
        <v>115</v>
      </c>
      <c r="F37" s="79" t="s">
        <v>8</v>
      </c>
      <c r="G37" s="87"/>
      <c r="H37" s="88"/>
      <c r="I37" s="93">
        <f>'Rider Rates'!$F$45</f>
        <v>5.8023605956771022E-2</v>
      </c>
      <c r="J37" s="93">
        <f t="shared" si="3"/>
        <v>5.8023605956771022E-2</v>
      </c>
      <c r="K37" s="81"/>
      <c r="L37" s="82"/>
      <c r="M37" s="82"/>
      <c r="N37" s="82">
        <f>ROUND($N$22*I37,2)</f>
        <v>1.22</v>
      </c>
      <c r="O37" s="82">
        <f t="shared" si="4"/>
        <v>1.22</v>
      </c>
      <c r="P37" s="262">
        <f>'Rider Rates'!$O$45</f>
        <v>46122</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ht="13" x14ac:dyDescent="0.3">
      <c r="A38" s="272" t="s">
        <v>173</v>
      </c>
      <c r="B38" s="61"/>
      <c r="C38" s="61"/>
      <c r="D38" s="151">
        <f>$N$22</f>
        <v>21</v>
      </c>
      <c r="E38" s="78" t="s">
        <v>115</v>
      </c>
      <c r="F38" s="79" t="s">
        <v>8</v>
      </c>
      <c r="G38" s="80"/>
      <c r="H38" s="80"/>
      <c r="I38" s="93">
        <f>'Rider Rates'!$F$46</f>
        <v>0</v>
      </c>
      <c r="J38" s="93">
        <f t="shared" si="3"/>
        <v>0</v>
      </c>
      <c r="K38" s="81"/>
      <c r="L38" s="82"/>
      <c r="M38" s="82"/>
      <c r="N38" s="82">
        <f>ROUND($N$22*I38,2)</f>
        <v>0</v>
      </c>
      <c r="O38" s="82">
        <f t="shared" si="4"/>
        <v>0</v>
      </c>
      <c r="P38" s="262">
        <f>'Rider Rates'!$O$46</f>
        <v>44713</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5">
      <c r="A39" s="269" t="s">
        <v>160</v>
      </c>
      <c r="B39" s="61"/>
      <c r="C39" s="61"/>
      <c r="D39" s="77">
        <f>IF($C$16&lt;0,0,IF($C$16&gt;833000,833000,$C$16))</f>
        <v>0</v>
      </c>
      <c r="E39" s="78" t="s">
        <v>41</v>
      </c>
      <c r="F39" s="79" t="s">
        <v>8</v>
      </c>
      <c r="G39" s="80"/>
      <c r="H39" s="80"/>
      <c r="I39" s="80">
        <f>'Rider Rates'!$I$47</f>
        <v>0</v>
      </c>
      <c r="J39" s="80">
        <f t="shared" si="3"/>
        <v>0</v>
      </c>
      <c r="K39" s="81" t="s">
        <v>42</v>
      </c>
      <c r="L39" s="82"/>
      <c r="M39" s="82"/>
      <c r="N39" s="82">
        <f>ROUND(D39*I39,2)</f>
        <v>0</v>
      </c>
      <c r="O39" s="82">
        <f t="shared" si="4"/>
        <v>0</v>
      </c>
      <c r="P39" s="262">
        <f>'Rider Rates'!$O$47</f>
        <v>45883</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5">
      <c r="A40" s="269" t="s">
        <v>343</v>
      </c>
      <c r="B40" s="61"/>
      <c r="C40" s="61"/>
      <c r="D40" s="77">
        <f>IF(C16&lt;0,0,IF(C16&gt;833000,833000,C16))</f>
        <v>0</v>
      </c>
      <c r="E40" s="78" t="s">
        <v>41</v>
      </c>
      <c r="F40" s="79" t="s">
        <v>8</v>
      </c>
      <c r="G40" s="205"/>
      <c r="H40" s="205"/>
      <c r="I40" s="80">
        <f>'Rider Rates'!$I$48</f>
        <v>0</v>
      </c>
      <c r="J40" s="80">
        <f t="shared" si="3"/>
        <v>0</v>
      </c>
      <c r="K40" s="81" t="s">
        <v>42</v>
      </c>
      <c r="L40" s="206"/>
      <c r="M40" s="206"/>
      <c r="N40" s="206">
        <f>IF(D40*I40&gt;242,242,D40*I40)</f>
        <v>0</v>
      </c>
      <c r="O40" s="206">
        <f t="shared" si="4"/>
        <v>0</v>
      </c>
      <c r="P40" s="262">
        <f>'Rider Rates'!$O$48</f>
        <v>45883</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5">
      <c r="A41" s="269" t="s">
        <v>176</v>
      </c>
      <c r="B41" s="61"/>
      <c r="C41" s="61"/>
      <c r="D41" s="77">
        <f>C16</f>
        <v>0</v>
      </c>
      <c r="E41" s="78" t="s">
        <v>41</v>
      </c>
      <c r="F41" s="196" t="s">
        <v>8</v>
      </c>
      <c r="G41" s="80"/>
      <c r="H41" s="80"/>
      <c r="I41" s="80">
        <f>'Rider Rates'!$J$49</f>
        <v>0</v>
      </c>
      <c r="J41" s="80">
        <f t="shared" si="3"/>
        <v>0</v>
      </c>
      <c r="K41" s="81" t="s">
        <v>42</v>
      </c>
      <c r="L41" s="82"/>
      <c r="M41" s="82"/>
      <c r="N41" s="82">
        <f>ROUND(D41*I41,2)</f>
        <v>0</v>
      </c>
      <c r="O41" s="82">
        <f t="shared" si="4"/>
        <v>0</v>
      </c>
      <c r="P41" s="262">
        <f>'Rider Rates'!$O$49</f>
        <v>45444</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5">
      <c r="A42" s="269" t="s">
        <v>175</v>
      </c>
      <c r="B42" s="61"/>
      <c r="C42" s="61"/>
      <c r="D42" s="77"/>
      <c r="E42" s="78" t="s">
        <v>109</v>
      </c>
      <c r="F42" s="79" t="s">
        <v>8</v>
      </c>
      <c r="G42" s="203"/>
      <c r="H42" s="203"/>
      <c r="I42" s="80">
        <f>'Rider Rates'!$C$50</f>
        <v>0</v>
      </c>
      <c r="J42" s="80">
        <f t="shared" si="3"/>
        <v>0</v>
      </c>
      <c r="K42" s="81"/>
      <c r="L42" s="162"/>
      <c r="M42" s="162"/>
      <c r="N42" s="162">
        <f>I42</f>
        <v>0</v>
      </c>
      <c r="O42" s="162">
        <f t="shared" si="4"/>
        <v>0</v>
      </c>
      <c r="P42" s="262">
        <f>'Rider Rates'!$O$50</f>
        <v>45444</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5">
      <c r="A43" s="272" t="s">
        <v>174</v>
      </c>
      <c r="B43" s="61"/>
      <c r="C43" s="61"/>
      <c r="D43" s="77">
        <f>IF($C$16&lt;0,0,$C$16)</f>
        <v>0</v>
      </c>
      <c r="E43" s="78" t="s">
        <v>41</v>
      </c>
      <c r="F43" s="79" t="s">
        <v>8</v>
      </c>
      <c r="G43" s="80"/>
      <c r="H43" s="80"/>
      <c r="I43" s="80">
        <f>'Rider Rates'!$I$51</f>
        <v>0</v>
      </c>
      <c r="J43" s="80">
        <f t="shared" si="3"/>
        <v>0</v>
      </c>
      <c r="K43" s="81" t="s">
        <v>42</v>
      </c>
      <c r="L43" s="82"/>
      <c r="M43" s="82"/>
      <c r="N43" s="82">
        <f>ROUND(I43*D43,2)</f>
        <v>0</v>
      </c>
      <c r="O43" s="162">
        <f t="shared" si="4"/>
        <v>0</v>
      </c>
      <c r="P43" s="262">
        <f>'Rider Rates'!$O$51</f>
        <v>45444</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5">
      <c r="A44" s="271" t="s">
        <v>91</v>
      </c>
      <c r="B44" s="61"/>
      <c r="C44" s="61"/>
      <c r="D44" s="77">
        <f>IF('Customer Info'!C33=TRUE,0,IF($C$16&lt;0,0,$C$16))</f>
        <v>0</v>
      </c>
      <c r="E44" s="78" t="s">
        <v>41</v>
      </c>
      <c r="F44" s="79" t="s">
        <v>8</v>
      </c>
      <c r="G44" s="80"/>
      <c r="H44" s="80"/>
      <c r="I44" s="80">
        <f>'Rider Rates'!$J$55</f>
        <v>0</v>
      </c>
      <c r="J44" s="80">
        <f>SUM(G44:I44)</f>
        <v>0</v>
      </c>
      <c r="K44" s="81" t="s">
        <v>42</v>
      </c>
      <c r="L44" s="82"/>
      <c r="M44" s="82"/>
      <c r="N44" s="82">
        <f>ROUND(I44*D44,2)</f>
        <v>0</v>
      </c>
      <c r="O44" s="82">
        <f>SUM(L44:N44)</f>
        <v>0</v>
      </c>
      <c r="P44" s="262">
        <f>'Rider Rates'!$O$55</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5">
      <c r="A45" s="271" t="s">
        <v>91</v>
      </c>
      <c r="B45" s="61"/>
      <c r="C45" s="61"/>
      <c r="D45" s="77"/>
      <c r="E45" s="78" t="s">
        <v>109</v>
      </c>
      <c r="F45" s="79"/>
      <c r="G45" s="80"/>
      <c r="H45" s="80"/>
      <c r="I45" s="80">
        <f>'Rider Rates'!$J$56</f>
        <v>0</v>
      </c>
      <c r="J45" s="80">
        <f>SUM(G45:I45)</f>
        <v>0</v>
      </c>
      <c r="K45" s="81"/>
      <c r="L45" s="82"/>
      <c r="M45" s="82"/>
      <c r="N45" s="82">
        <f>I45</f>
        <v>0</v>
      </c>
      <c r="O45" s="82">
        <f>SUM(L45:N45)</f>
        <v>0</v>
      </c>
      <c r="P45" s="262">
        <f>'Rider Rates'!$O$56</f>
        <v>44531</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5">
      <c r="A46" s="269" t="s">
        <v>177</v>
      </c>
      <c r="B46" s="61"/>
      <c r="C46" s="61"/>
      <c r="D46" s="77"/>
      <c r="E46" s="78"/>
      <c r="F46" s="79"/>
      <c r="G46" s="203"/>
      <c r="H46" s="203"/>
      <c r="I46" s="80"/>
      <c r="J46" s="80"/>
      <c r="K46" s="81"/>
      <c r="L46" s="162"/>
      <c r="M46" s="162"/>
      <c r="N46" s="162"/>
      <c r="O46" s="162"/>
      <c r="P46" s="295"/>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5">
      <c r="A47" s="269"/>
      <c r="B47" s="61"/>
      <c r="C47" s="61"/>
      <c r="D47" s="77"/>
      <c r="E47" s="78"/>
      <c r="F47" s="79"/>
      <c r="G47" s="79"/>
      <c r="H47" s="79"/>
      <c r="I47" s="79"/>
      <c r="J47" s="79"/>
      <c r="K47" s="79"/>
      <c r="L47" s="79"/>
      <c r="M47" s="79"/>
      <c r="N47" s="79"/>
      <c r="O47" s="79"/>
      <c r="P47" s="295"/>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ht="13" x14ac:dyDescent="0.3">
      <c r="A48" s="278" t="s">
        <v>293</v>
      </c>
      <c r="B48" s="61"/>
      <c r="C48" s="61"/>
      <c r="D48" s="77"/>
      <c r="E48" s="78"/>
      <c r="F48" s="79"/>
      <c r="G48" s="79"/>
      <c r="H48" s="79"/>
      <c r="I48" s="79"/>
      <c r="J48" s="79"/>
      <c r="K48" s="79"/>
      <c r="L48" s="79"/>
      <c r="M48" s="79"/>
      <c r="N48" s="79"/>
      <c r="O48" s="79"/>
      <c r="P48" s="295"/>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5">
      <c r="A49" s="272" t="s">
        <v>155</v>
      </c>
      <c r="B49" s="61"/>
      <c r="C49" s="61"/>
      <c r="D49" s="77">
        <f>IF($C$16&lt;0,0,$C$16)</f>
        <v>0</v>
      </c>
      <c r="E49" s="78" t="s">
        <v>41</v>
      </c>
      <c r="F49" s="79" t="s">
        <v>8</v>
      </c>
      <c r="G49" s="80"/>
      <c r="H49" s="80">
        <f>'Rider Rates'!$C$64</f>
        <v>3.1686899999999997E-2</v>
      </c>
      <c r="I49" s="80"/>
      <c r="J49" s="80">
        <f>SUM(G49:I49)</f>
        <v>3.1686899999999997E-2</v>
      </c>
      <c r="K49" s="81" t="s">
        <v>42</v>
      </c>
      <c r="L49" s="82"/>
      <c r="M49" s="82">
        <f>ROUND(D49*H49,2)</f>
        <v>0</v>
      </c>
      <c r="N49" s="160"/>
      <c r="O49" s="82">
        <f>SUM(L49:N49)</f>
        <v>0</v>
      </c>
      <c r="P49" s="262">
        <f>'Rider Rates'!$L$64</f>
        <v>46112</v>
      </c>
      <c r="Q49" s="79"/>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x14ac:dyDescent="0.25">
      <c r="A50" s="272"/>
      <c r="B50" s="61"/>
      <c r="C50" s="61"/>
      <c r="D50" s="77"/>
      <c r="E50" s="78"/>
      <c r="F50" s="79"/>
      <c r="G50" s="79"/>
      <c r="H50" s="79"/>
      <c r="I50" s="79"/>
      <c r="J50" s="79"/>
      <c r="K50" s="79"/>
      <c r="L50" s="79"/>
      <c r="M50" s="79"/>
      <c r="N50" s="79"/>
      <c r="O50" s="79"/>
      <c r="P50" s="262"/>
      <c r="Q50" s="79"/>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ht="13" x14ac:dyDescent="0.3">
      <c r="A51" s="278" t="s">
        <v>294</v>
      </c>
      <c r="B51" s="61"/>
      <c r="C51" s="61"/>
      <c r="D51" s="77"/>
      <c r="E51" s="78"/>
      <c r="F51" s="79"/>
      <c r="G51" s="79"/>
      <c r="H51" s="79"/>
      <c r="I51" s="79"/>
      <c r="J51" s="79"/>
      <c r="K51" s="79"/>
      <c r="L51" s="79"/>
      <c r="M51" s="79"/>
      <c r="N51" s="79"/>
      <c r="O51" s="79"/>
      <c r="P51" s="262"/>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5">
      <c r="A52" s="272" t="s">
        <v>153</v>
      </c>
      <c r="B52" s="61"/>
      <c r="C52" s="61"/>
      <c r="D52" s="77">
        <f>IF($C$12="Yes",0,'Customer Info'!$B$21+'Customer Info'!$B$22-'Customer Info'!$B$23)</f>
        <v>0</v>
      </c>
      <c r="E52" s="78" t="s">
        <v>41</v>
      </c>
      <c r="F52" s="79" t="s">
        <v>8</v>
      </c>
      <c r="G52" s="80">
        <f>IF($C$12="Yes",0,'Rider Rates'!$C$70)</f>
        <v>7.5079999999999994E-2</v>
      </c>
      <c r="H52" s="80"/>
      <c r="I52" s="80"/>
      <c r="J52" s="185">
        <f>SUM(G52:H52)</f>
        <v>7.5079999999999994E-2</v>
      </c>
      <c r="K52" s="81" t="s">
        <v>42</v>
      </c>
      <c r="L52" s="82">
        <f>ROUND(D52*G52,2)</f>
        <v>0</v>
      </c>
      <c r="M52" s="82"/>
      <c r="N52" s="82"/>
      <c r="O52" s="82">
        <f t="shared" ref="O52:O54" si="5">SUM(L52:N52)</f>
        <v>0</v>
      </c>
      <c r="P52" s="262">
        <f>'Rider Rates'!$G$70</f>
        <v>46174</v>
      </c>
      <c r="Q52" s="79"/>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x14ac:dyDescent="0.25">
      <c r="A53" s="272" t="s">
        <v>136</v>
      </c>
      <c r="B53" s="61"/>
      <c r="C53" s="61"/>
      <c r="D53" s="77">
        <f>IF($C$12="Yes",0,'Customer Info'!$B$21+'Customer Info'!$B$22-'Customer Info'!$B$23)</f>
        <v>0</v>
      </c>
      <c r="E53" s="78" t="s">
        <v>41</v>
      </c>
      <c r="F53" s="79" t="s">
        <v>8</v>
      </c>
      <c r="G53" s="80">
        <f>IF($C$12="Yes",0,'Rider Rates'!$C$74)</f>
        <v>2.298E-2</v>
      </c>
      <c r="H53" s="80"/>
      <c r="I53" s="80"/>
      <c r="J53" s="185">
        <f>SUM(G53:H53)</f>
        <v>2.298E-2</v>
      </c>
      <c r="K53" s="81" t="s">
        <v>42</v>
      </c>
      <c r="L53" s="82">
        <f>ROUND(D53*G53,2)</f>
        <v>0</v>
      </c>
      <c r="M53" s="82"/>
      <c r="N53" s="82"/>
      <c r="O53" s="82">
        <f t="shared" si="5"/>
        <v>0</v>
      </c>
      <c r="P53" s="262">
        <f>'Rider Rates'!$R$74</f>
        <v>46174</v>
      </c>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5">
      <c r="A54" s="272" t="s">
        <v>158</v>
      </c>
      <c r="B54" s="61"/>
      <c r="C54" s="61"/>
      <c r="D54" s="77">
        <f>IF($C$12="Yes",0,'Customer Info'!$B$21+'Customer Info'!$B$22-'Customer Info'!$B$23)</f>
        <v>0</v>
      </c>
      <c r="E54" s="78" t="s">
        <v>41</v>
      </c>
      <c r="F54" s="79" t="s">
        <v>8</v>
      </c>
      <c r="G54" s="80">
        <f>IF($C$12="Yes",0,'Rider Rates'!$B$79)</f>
        <v>4.1209999999999997E-3</v>
      </c>
      <c r="H54" s="80"/>
      <c r="I54" s="80"/>
      <c r="J54" s="185">
        <f>SUM(G54:H54)</f>
        <v>4.1209999999999997E-3</v>
      </c>
      <c r="K54" s="81" t="s">
        <v>42</v>
      </c>
      <c r="L54" s="82">
        <f>ROUND(D54*G54,2)</f>
        <v>0</v>
      </c>
      <c r="M54" s="82"/>
      <c r="N54" s="82"/>
      <c r="O54" s="82">
        <f t="shared" si="5"/>
        <v>0</v>
      </c>
      <c r="P54" s="262">
        <f>'Rider Rates'!$C$79</f>
        <v>46203</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5">
      <c r="A55" s="271" t="s">
        <v>134</v>
      </c>
      <c r="B55" s="61"/>
      <c r="C55" s="61"/>
      <c r="D55" s="77">
        <f>IF($C$12="Yes",0,'Customer Info'!$B$21+'Customer Info'!$B$22-'Customer Info'!$B$23)</f>
        <v>0</v>
      </c>
      <c r="E55" s="78" t="s">
        <v>41</v>
      </c>
      <c r="F55" s="79" t="s">
        <v>8</v>
      </c>
      <c r="G55" s="80">
        <f>IF($C$12="Yes",0,'Rider Rates'!$B$82)</f>
        <v>3.8972999999999998E-3</v>
      </c>
      <c r="H55" s="80"/>
      <c r="I55" s="93"/>
      <c r="J55" s="185">
        <f>SUM(G55:H55)</f>
        <v>3.8972999999999998E-3</v>
      </c>
      <c r="K55" s="81" t="s">
        <v>42</v>
      </c>
      <c r="L55" s="82">
        <f>ROUND(D55*G55,2)</f>
        <v>0</v>
      </c>
      <c r="M55" s="82"/>
      <c r="N55" s="82"/>
      <c r="O55" s="82">
        <f t="shared" si="2"/>
        <v>0</v>
      </c>
      <c r="P55" s="262">
        <f>'Rider Rates'!$E$82</f>
        <v>45444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5">
      <c r="A56" s="271"/>
      <c r="B56" s="61"/>
      <c r="C56" s="61"/>
      <c r="D56" s="77"/>
      <c r="E56" s="78"/>
      <c r="F56" s="79"/>
      <c r="G56" s="367"/>
      <c r="H56" s="367"/>
      <c r="I56" s="370"/>
      <c r="J56" s="368"/>
      <c r="K56" s="81"/>
      <c r="L56" s="369"/>
      <c r="M56" s="369"/>
      <c r="N56" s="369"/>
      <c r="O56" s="369"/>
      <c r="P56" s="262"/>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ht="13" x14ac:dyDescent="0.3">
      <c r="A57" s="273" t="s">
        <v>70</v>
      </c>
      <c r="B57" s="112"/>
      <c r="C57" s="112"/>
      <c r="D57" s="137"/>
      <c r="E57" s="138"/>
      <c r="F57" s="139"/>
      <c r="G57" s="139"/>
      <c r="H57" s="139"/>
      <c r="I57" s="139"/>
      <c r="J57" s="139"/>
      <c r="K57" s="140"/>
      <c r="L57" s="128">
        <f>SUM(L27:L55)</f>
        <v>0</v>
      </c>
      <c r="M57" s="128">
        <f>SUM(M27:M55)</f>
        <v>0</v>
      </c>
      <c r="N57" s="128">
        <f>SUM(N27:N55)</f>
        <v>26.159999999999997</v>
      </c>
      <c r="O57" s="128">
        <f>SUM(O27:O55)</f>
        <v>26.159999999999997</v>
      </c>
      <c r="P57" s="274"/>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5">
      <c r="A58" s="269"/>
      <c r="B58" s="61"/>
      <c r="C58" s="61"/>
      <c r="D58" s="77"/>
      <c r="E58" s="78"/>
      <c r="F58" s="79"/>
      <c r="G58" s="79"/>
      <c r="H58" s="79"/>
      <c r="I58" s="79"/>
      <c r="J58" s="83"/>
      <c r="K58" s="81"/>
      <c r="L58" s="79"/>
      <c r="M58" s="79"/>
      <c r="N58" s="79"/>
      <c r="O58" s="79"/>
      <c r="P58" s="275"/>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ht="13" x14ac:dyDescent="0.3">
      <c r="A59" s="296" t="s">
        <v>89</v>
      </c>
      <c r="B59" s="129"/>
      <c r="C59" s="129"/>
      <c r="D59" s="129"/>
      <c r="E59" s="129"/>
      <c r="F59" s="129"/>
      <c r="G59" s="129"/>
      <c r="H59" s="129"/>
      <c r="I59" s="129"/>
      <c r="J59" s="129"/>
      <c r="K59" s="129"/>
      <c r="L59" s="142">
        <f>L22+L57</f>
        <v>0</v>
      </c>
      <c r="M59" s="142">
        <f>M22+M57</f>
        <v>0</v>
      </c>
      <c r="N59" s="142">
        <f>N22+N57</f>
        <v>47.16</v>
      </c>
      <c r="O59" s="143">
        <f>O22+O57</f>
        <v>47.16</v>
      </c>
      <c r="P59" s="276"/>
      <c r="Q59" s="79"/>
      <c r="R59" s="144"/>
      <c r="S59" s="81"/>
      <c r="T59" s="84"/>
      <c r="U59" s="61"/>
      <c r="V59" s="8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ht="13" x14ac:dyDescent="0.3">
      <c r="A60" s="269"/>
      <c r="B60" s="61"/>
      <c r="C60" s="61"/>
      <c r="D60" s="61"/>
      <c r="E60" s="61"/>
      <c r="F60" s="61"/>
      <c r="G60" s="61"/>
      <c r="H60" s="61"/>
      <c r="I60" s="61"/>
      <c r="J60" s="61"/>
      <c r="K60" s="61"/>
      <c r="L60" s="61"/>
      <c r="M60" s="61"/>
      <c r="N60" s="61"/>
      <c r="O60" s="61"/>
      <c r="P60" s="277"/>
      <c r="Q60" s="125"/>
      <c r="R60" s="125"/>
      <c r="S60" s="125"/>
      <c r="T60" s="145"/>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ht="13" x14ac:dyDescent="0.3">
      <c r="A61" s="269"/>
      <c r="B61" s="61"/>
      <c r="C61" s="61"/>
      <c r="D61" s="61"/>
      <c r="E61" s="61"/>
      <c r="F61" s="61"/>
      <c r="G61" s="61"/>
      <c r="H61" s="61"/>
      <c r="I61" s="61"/>
      <c r="J61" s="61"/>
      <c r="K61" s="61"/>
      <c r="L61" s="61"/>
      <c r="M61" s="61"/>
      <c r="N61" s="61"/>
      <c r="O61" s="61"/>
      <c r="P61" s="277"/>
      <c r="Q61" s="125"/>
      <c r="R61" s="125"/>
      <c r="S61" s="125"/>
      <c r="T61" s="145"/>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ht="13" x14ac:dyDescent="0.3">
      <c r="A62" s="278" t="s">
        <v>88</v>
      </c>
      <c r="B62" s="61"/>
      <c r="C62" s="61"/>
      <c r="D62" s="61"/>
      <c r="E62" s="61"/>
      <c r="F62" s="61"/>
      <c r="G62" s="61"/>
      <c r="H62" s="61"/>
      <c r="I62" s="61"/>
      <c r="J62" s="61"/>
      <c r="K62" s="61"/>
      <c r="L62" s="61"/>
      <c r="M62" s="61"/>
      <c r="N62" s="61"/>
      <c r="O62" s="84">
        <f>O20+O57</f>
        <v>47.16</v>
      </c>
      <c r="P62" s="277"/>
      <c r="Q62" s="125"/>
      <c r="R62" s="125"/>
      <c r="S62" s="125"/>
      <c r="T62" s="145"/>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ht="13" x14ac:dyDescent="0.3">
      <c r="A63" s="278" t="s">
        <v>15</v>
      </c>
      <c r="B63" s="125"/>
      <c r="C63" s="125"/>
      <c r="D63" s="125"/>
      <c r="E63" s="125"/>
      <c r="F63" s="125"/>
      <c r="G63" s="125"/>
      <c r="H63" s="125"/>
      <c r="I63" s="61"/>
      <c r="J63" s="61"/>
      <c r="K63" s="61"/>
      <c r="L63" s="61"/>
      <c r="M63" s="61"/>
      <c r="N63" s="61"/>
      <c r="O63" s="61"/>
      <c r="P63" s="277"/>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ht="13" x14ac:dyDescent="0.3">
      <c r="A64" s="267" t="s">
        <v>110</v>
      </c>
      <c r="B64" s="61"/>
      <c r="C64" s="61"/>
      <c r="D64" s="61"/>
      <c r="E64" s="61"/>
      <c r="F64" s="61"/>
      <c r="G64" s="61"/>
      <c r="H64" s="61"/>
      <c r="I64" s="61"/>
      <c r="J64" s="61"/>
      <c r="K64" s="61"/>
      <c r="L64" s="61"/>
      <c r="M64" s="61"/>
      <c r="N64" s="61"/>
      <c r="O64" s="146">
        <f>IF(C16&lt;0,O59,IF(O59&gt;O62,O59,O62))</f>
        <v>47.16</v>
      </c>
      <c r="P64" s="270"/>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ht="15" customHeight="1" x14ac:dyDescent="0.3">
      <c r="A65" s="267"/>
      <c r="B65" s="61"/>
      <c r="C65" s="61"/>
      <c r="D65" s="61"/>
      <c r="E65" s="61"/>
      <c r="F65" s="61"/>
      <c r="G65" s="61"/>
      <c r="H65" s="61"/>
      <c r="I65" s="61"/>
      <c r="J65" s="61"/>
      <c r="K65" s="61"/>
      <c r="L65" s="61"/>
      <c r="M65" s="61"/>
      <c r="N65" s="61"/>
      <c r="O65" s="146"/>
      <c r="P65" s="270"/>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c r="HN65" s="61"/>
      <c r="HO65" s="61"/>
      <c r="HP65" s="61"/>
      <c r="HQ65" s="61"/>
      <c r="HR65" s="61"/>
      <c r="HS65" s="61"/>
      <c r="HT65" s="61"/>
      <c r="HU65" s="61"/>
      <c r="HV65" s="61"/>
      <c r="HW65" s="61"/>
      <c r="HX65" s="61"/>
      <c r="HY65" s="61"/>
      <c r="HZ65" s="61"/>
      <c r="IA65" s="61"/>
      <c r="IB65" s="61"/>
    </row>
    <row r="66" spans="1:236" ht="13" x14ac:dyDescent="0.3">
      <c r="A66" s="267"/>
      <c r="B66" s="125"/>
      <c r="C66" s="125"/>
      <c r="D66" s="125"/>
      <c r="E66" s="125"/>
      <c r="F66" s="125"/>
      <c r="G66" s="125"/>
      <c r="H66" s="125"/>
      <c r="I66" s="125" t="s">
        <v>114</v>
      </c>
      <c r="J66" s="125"/>
      <c r="K66" s="125"/>
      <c r="L66" s="147"/>
      <c r="M66" s="147"/>
      <c r="N66" s="147"/>
      <c r="O66" s="147">
        <f>ROUND(IF($C$16&lt;1,0,O59/($C$16*100)*10000),2)</f>
        <v>0</v>
      </c>
      <c r="P66" s="280" t="s">
        <v>83</v>
      </c>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HE66" s="61"/>
      <c r="HF66" s="61"/>
      <c r="HG66" s="61"/>
      <c r="HH66" s="61"/>
      <c r="HI66" s="61"/>
      <c r="HJ66" s="61"/>
      <c r="HK66" s="61"/>
      <c r="HL66" s="61"/>
      <c r="HM66" s="61"/>
      <c r="HN66" s="61"/>
    </row>
    <row r="67" spans="1:236" ht="13" x14ac:dyDescent="0.3">
      <c r="A67" s="304"/>
      <c r="B67" s="109"/>
      <c r="C67" s="109"/>
      <c r="D67" s="109"/>
      <c r="E67" s="109"/>
      <c r="F67" s="109"/>
      <c r="G67" s="109"/>
      <c r="H67" s="282"/>
      <c r="I67" s="283"/>
      <c r="J67" s="109"/>
      <c r="K67" s="109"/>
      <c r="L67" s="109"/>
      <c r="M67" s="109"/>
      <c r="N67" s="109"/>
      <c r="O67" s="359"/>
      <c r="P67" s="285"/>
      <c r="Q67" s="61"/>
      <c r="R67" s="61"/>
      <c r="S67" s="61"/>
      <c r="T67" s="61"/>
      <c r="U67" s="61"/>
      <c r="V67" s="61"/>
      <c r="W67" s="61"/>
      <c r="X67" s="61"/>
      <c r="Y67" s="61"/>
      <c r="Z67" s="61"/>
      <c r="AA67" s="61"/>
      <c r="AB67" s="61"/>
      <c r="AC67" s="61"/>
      <c r="AD67" s="61"/>
      <c r="AE67" s="362"/>
      <c r="AF67" s="362"/>
      <c r="AG67" s="61"/>
      <c r="AH67" s="61"/>
      <c r="AI67" s="61"/>
      <c r="AJ67" s="61"/>
      <c r="AK67" s="61"/>
    </row>
  </sheetData>
  <sheetProtection algorithmName="SHA-512" hashValue="Dd/OQpTkQ6MIiGX/e94htoI1NHnGqeR7WeXlOt+ZPVGo7l/mfdfJhnIFbnjzFrifUYQcBRKFMJ2Ex68JrwgLAQ==" saltValue="k0wzygojniVlrWUlgtWS9g==" spinCount="100000" sheet="1" objects="1" scenarios="1"/>
  <mergeCells count="8">
    <mergeCell ref="A7:P7"/>
    <mergeCell ref="G18:J18"/>
    <mergeCell ref="L18:O18"/>
    <mergeCell ref="A1:P1"/>
    <mergeCell ref="A2:P2"/>
    <mergeCell ref="A4:P4"/>
    <mergeCell ref="A13:I13"/>
    <mergeCell ref="A5:P5"/>
  </mergeCells>
  <phoneticPr fontId="0" type="noConversion"/>
  <printOptions horizontalCentered="1"/>
  <pageMargins left="0" right="0" top="0.75" bottom="0.5" header="0.5" footer="0.5"/>
  <pageSetup scale="60" fitToHeight="2" orientation="landscape" r:id="rId1"/>
  <headerFooter alignWithMargins="0"/>
  <rowBreaks count="1" manualBreakCount="1">
    <brk id="7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4577" r:id="rId4" name="Button 1">
              <controlPr defaultSize="0" print="0" autoFill="0" autoPict="0" macro="[0]!Info">
                <anchor moveWithCells="1">
                  <from>
                    <xdr:col>0</xdr:col>
                    <xdr:colOff>38100</xdr:colOff>
                    <xdr:row>0</xdr:row>
                    <xdr:rowOff>31750</xdr:rowOff>
                  </from>
                  <to>
                    <xdr:col>0</xdr:col>
                    <xdr:colOff>381000</xdr:colOff>
                    <xdr:row>0</xdr:row>
                    <xdr:rowOff>165100</xdr:rowOff>
                  </to>
                </anchor>
              </controlPr>
            </control>
          </mc:Choice>
        </mc:AlternateContent>
        <mc:AlternateContent xmlns:mc="http://schemas.openxmlformats.org/markup-compatibility/2006">
          <mc:Choice Requires="x14">
            <control shapeId="24591" r:id="rId5" name="Button 15">
              <controlPr defaultSize="0" print="0" autoFill="0" autoPict="0" macro="[0]!Info">
                <anchor moveWithCells="1">
                  <from>
                    <xdr:col>15</xdr:col>
                    <xdr:colOff>190500</xdr:colOff>
                    <xdr:row>71</xdr:row>
                    <xdr:rowOff>50800</xdr:rowOff>
                  </from>
                  <to>
                    <xdr:col>15</xdr:col>
                    <xdr:colOff>546100</xdr:colOff>
                    <xdr:row>72</xdr:row>
                    <xdr:rowOff>107950</xdr:rowOff>
                  </to>
                </anchor>
              </controlPr>
            </control>
          </mc:Choice>
        </mc:AlternateContent>
        <mc:AlternateContent xmlns:mc="http://schemas.openxmlformats.org/markup-compatibility/2006">
          <mc:Choice Requires="x14">
            <control shapeId="24592" r:id="rId6" name="Button 16">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4593" r:id="rId7" name="Button 17">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4594" r:id="rId8" name="Button 18">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4595" r:id="rId9" name="Button 19">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4596" r:id="rId10" name="Button 2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4597" r:id="rId11" name="Button 2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4598" r:id="rId12" name="Button 2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B75"/>
  <sheetViews>
    <sheetView showGridLines="0" topLeftCell="A17" zoomScale="80" zoomScaleNormal="80" workbookViewId="0">
      <selection activeCell="B60" sqref="B60"/>
    </sheetView>
  </sheetViews>
  <sheetFormatPr defaultRowHeight="12.5" x14ac:dyDescent="0.25"/>
  <cols>
    <col min="1" max="1" width="39" customWidth="1"/>
    <col min="2" max="2" width="2.1796875" customWidth="1"/>
    <col min="3" max="3" width="13" customWidth="1"/>
    <col min="4" max="4" width="15.26953125" customWidth="1"/>
    <col min="5" max="5" width="10.453125" customWidth="1"/>
    <col min="6" max="6" width="5.54296875" customWidth="1"/>
    <col min="7" max="8" width="13.26953125" customWidth="1"/>
    <col min="9" max="9" width="14.54296875" customWidth="1"/>
    <col min="10" max="10" width="13.26953125" customWidth="1"/>
    <col min="11" max="11" width="5.54296875" bestFit="1" customWidth="1"/>
    <col min="12" max="12" width="15.1796875" customWidth="1"/>
    <col min="13" max="13" width="17.26953125" bestFit="1" customWidth="1"/>
    <col min="14" max="14" width="17.7265625" customWidth="1"/>
    <col min="15" max="15" width="18.7265625" customWidth="1"/>
    <col min="16" max="16" width="15" customWidth="1"/>
    <col min="17" max="17" width="12.81640625" bestFit="1" customWidth="1"/>
    <col min="18" max="18" width="10.54296875" hidden="1" customWidth="1"/>
    <col min="19" max="26" width="10.26953125" hidden="1" customWidth="1"/>
    <col min="27" max="27" width="10.54296875" hidden="1" customWidth="1"/>
    <col min="28" max="30" width="10.26953125" hidden="1" customWidth="1"/>
    <col min="31" max="31" width="0" hidden="1" customWidth="1"/>
  </cols>
  <sheetData>
    <row r="1" spans="1:31" ht="20" x14ac:dyDescent="0.4">
      <c r="A1" s="499" t="s">
        <v>346</v>
      </c>
      <c r="B1" s="500"/>
      <c r="C1" s="500"/>
      <c r="D1" s="500"/>
      <c r="E1" s="500"/>
      <c r="F1" s="500"/>
      <c r="G1" s="500"/>
      <c r="H1" s="500"/>
      <c r="I1" s="500"/>
      <c r="J1" s="500"/>
      <c r="K1" s="500"/>
      <c r="L1" s="500"/>
      <c r="M1" s="500"/>
      <c r="N1" s="500"/>
      <c r="O1" s="500"/>
      <c r="P1" s="501"/>
      <c r="Q1" s="159"/>
    </row>
    <row r="2" spans="1:31" ht="20" x14ac:dyDescent="0.4">
      <c r="A2" s="525" t="s">
        <v>282</v>
      </c>
      <c r="B2" s="525"/>
      <c r="C2" s="525"/>
      <c r="D2" s="525"/>
      <c r="E2" s="525"/>
      <c r="F2" s="525"/>
      <c r="G2" s="525"/>
      <c r="H2" s="525"/>
      <c r="I2" s="525"/>
      <c r="J2" s="525"/>
      <c r="K2" s="525"/>
      <c r="L2" s="525"/>
      <c r="M2" s="525"/>
      <c r="N2" s="525"/>
      <c r="O2" s="525"/>
      <c r="P2" s="525"/>
      <c r="Q2" s="153"/>
    </row>
    <row r="3" spans="1:31" ht="10.5" customHeight="1" x14ac:dyDescent="0.4">
      <c r="A3" s="430"/>
      <c r="B3" s="430"/>
      <c r="C3" s="430"/>
      <c r="D3" s="430"/>
      <c r="E3" s="430"/>
      <c r="F3" s="430"/>
      <c r="G3" s="430"/>
      <c r="H3" s="430"/>
      <c r="I3" s="430"/>
      <c r="J3" s="430"/>
      <c r="K3" s="430"/>
      <c r="L3" s="430"/>
      <c r="M3" s="430"/>
      <c r="N3" s="430"/>
      <c r="O3" s="430"/>
      <c r="P3" s="430"/>
      <c r="Q3" s="153"/>
    </row>
    <row r="4" spans="1:31" ht="18" x14ac:dyDescent="0.4">
      <c r="A4" s="503" t="s">
        <v>90</v>
      </c>
      <c r="B4" s="503"/>
      <c r="C4" s="503"/>
      <c r="D4" s="503"/>
      <c r="E4" s="503"/>
      <c r="F4" s="503"/>
      <c r="G4" s="503"/>
      <c r="H4" s="503"/>
      <c r="I4" s="503"/>
      <c r="J4" s="503"/>
      <c r="K4" s="503"/>
      <c r="L4" s="503"/>
      <c r="M4" s="503"/>
      <c r="N4" s="503"/>
      <c r="O4" s="503"/>
      <c r="P4" s="503"/>
      <c r="Q4" s="154"/>
    </row>
    <row r="5" spans="1:31" ht="15.5" x14ac:dyDescent="0.35">
      <c r="A5" s="511" t="s">
        <v>291</v>
      </c>
      <c r="B5" s="512"/>
      <c r="C5" s="512"/>
      <c r="D5" s="512"/>
      <c r="E5" s="512"/>
      <c r="F5" s="512"/>
      <c r="G5" s="512"/>
      <c r="H5" s="512"/>
      <c r="I5" s="512"/>
      <c r="J5" s="512"/>
      <c r="K5" s="512"/>
      <c r="L5" s="512"/>
      <c r="M5" s="512"/>
      <c r="N5" s="512"/>
      <c r="O5" s="512"/>
      <c r="P5" s="513"/>
      <c r="Q5" s="155"/>
    </row>
    <row r="6" spans="1:31" x14ac:dyDescent="0.25">
      <c r="A6" s="208">
        <f ca="1">TODAY()</f>
        <v>46226</v>
      </c>
      <c r="B6" s="531"/>
      <c r="C6" s="531"/>
      <c r="D6" s="531"/>
      <c r="E6" s="531"/>
      <c r="F6" s="531"/>
      <c r="G6" s="531"/>
      <c r="H6" s="531"/>
      <c r="I6" s="531"/>
      <c r="J6" s="531"/>
      <c r="K6" s="531"/>
      <c r="L6" s="531"/>
      <c r="M6" s="531"/>
      <c r="N6" s="531"/>
      <c r="O6" s="531"/>
    </row>
    <row r="7" spans="1:31" x14ac:dyDescent="0.25">
      <c r="A7" s="498" t="s">
        <v>15</v>
      </c>
      <c r="B7" s="498"/>
      <c r="C7" s="498"/>
      <c r="D7" s="498"/>
      <c r="E7" s="498"/>
      <c r="F7" s="498"/>
      <c r="G7" s="498"/>
      <c r="H7" s="498"/>
      <c r="I7" s="498"/>
      <c r="J7" s="498"/>
      <c r="K7" s="498"/>
    </row>
    <row r="9" spans="1:31" ht="15.5" x14ac:dyDescent="0.35">
      <c r="A9" s="21" t="s">
        <v>2</v>
      </c>
      <c r="B9" s="22"/>
      <c r="C9" s="23">
        <f>'Customer Info'!B6</f>
        <v>0</v>
      </c>
      <c r="I9" s="24"/>
    </row>
    <row r="10" spans="1:31" ht="15.5" x14ac:dyDescent="0.35">
      <c r="A10" s="25" t="s">
        <v>26</v>
      </c>
      <c r="B10" s="22"/>
      <c r="C10" s="23">
        <f>'Customer Info'!B7</f>
        <v>0</v>
      </c>
    </row>
    <row r="11" spans="1:31" ht="13" x14ac:dyDescent="0.3">
      <c r="A11" s="21" t="s">
        <v>3</v>
      </c>
      <c r="B11" s="156">
        <f>'Customer Info'!B8</f>
        <v>8</v>
      </c>
      <c r="C11" s="358" t="str">
        <f>LOOKUP(B11,S13:AD13,S14:AD14)</f>
        <v>August</v>
      </c>
      <c r="D11" s="101">
        <f>'Customer Info'!C8</f>
        <v>2026</v>
      </c>
    </row>
    <row r="12" spans="1:31" ht="13" x14ac:dyDescent="0.3">
      <c r="A12" s="255" t="s">
        <v>250</v>
      </c>
      <c r="B12" s="156"/>
      <c r="C12" s="357" t="s">
        <v>295</v>
      </c>
      <c r="D12" s="101"/>
      <c r="Q12" s="249"/>
      <c r="R12" s="440"/>
      <c r="S12" s="440"/>
      <c r="T12" s="440"/>
      <c r="U12" s="440"/>
      <c r="V12" s="440"/>
      <c r="W12" s="440"/>
      <c r="X12" s="440"/>
      <c r="Y12" s="440"/>
      <c r="Z12" s="440"/>
      <c r="AA12" s="440"/>
      <c r="AB12" s="440"/>
      <c r="AC12" s="440"/>
      <c r="AD12" s="440"/>
      <c r="AE12" s="440"/>
    </row>
    <row r="13" spans="1:31" ht="13" x14ac:dyDescent="0.3">
      <c r="A13" s="528"/>
      <c r="B13" s="528"/>
      <c r="C13" s="528"/>
      <c r="D13" s="528"/>
      <c r="E13" s="528"/>
      <c r="F13" s="528"/>
      <c r="G13" s="528"/>
      <c r="H13" s="528"/>
      <c r="I13" s="528"/>
      <c r="J13" s="72"/>
      <c r="K13" s="72"/>
      <c r="L13" s="72"/>
      <c r="M13" s="72"/>
      <c r="N13" s="72"/>
      <c r="O13" s="72"/>
      <c r="P13" s="72"/>
      <c r="R13" s="440"/>
      <c r="S13" s="440">
        <v>1</v>
      </c>
      <c r="T13" s="440">
        <v>2</v>
      </c>
      <c r="U13" s="440">
        <v>3</v>
      </c>
      <c r="V13" s="440">
        <v>4</v>
      </c>
      <c r="W13" s="440">
        <v>5</v>
      </c>
      <c r="X13" s="440">
        <v>6</v>
      </c>
      <c r="Y13" s="440">
        <v>7</v>
      </c>
      <c r="Z13" s="440">
        <v>8</v>
      </c>
      <c r="AA13" s="440">
        <v>9</v>
      </c>
      <c r="AB13" s="440">
        <v>10</v>
      </c>
      <c r="AC13" s="440">
        <v>11</v>
      </c>
      <c r="AD13" s="440">
        <v>12</v>
      </c>
      <c r="AE13" s="440"/>
    </row>
    <row r="14" spans="1:31" ht="13" x14ac:dyDescent="0.3">
      <c r="A14" s="36" t="s">
        <v>27</v>
      </c>
      <c r="R14" s="440" t="s">
        <v>109</v>
      </c>
      <c r="S14" s="441" t="s">
        <v>97</v>
      </c>
      <c r="T14" s="441" t="s">
        <v>98</v>
      </c>
      <c r="U14" s="441" t="s">
        <v>99</v>
      </c>
      <c r="V14" s="441" t="s">
        <v>100</v>
      </c>
      <c r="W14" s="441" t="s">
        <v>101</v>
      </c>
      <c r="X14" s="441" t="s">
        <v>102</v>
      </c>
      <c r="Y14" s="441" t="s">
        <v>103</v>
      </c>
      <c r="Z14" s="441" t="s">
        <v>104</v>
      </c>
      <c r="AA14" s="441" t="s">
        <v>105</v>
      </c>
      <c r="AB14" s="441" t="s">
        <v>107</v>
      </c>
      <c r="AC14" s="441" t="s">
        <v>106</v>
      </c>
      <c r="AD14" s="441" t="s">
        <v>108</v>
      </c>
      <c r="AE14" s="440"/>
    </row>
    <row r="15" spans="1:31" x14ac:dyDescent="0.25">
      <c r="R15" s="440" t="s">
        <v>111</v>
      </c>
      <c r="S15" s="442">
        <v>1.8274700000000001E-2</v>
      </c>
      <c r="T15" s="442">
        <v>1.8274700000000001E-2</v>
      </c>
      <c r="U15" s="442">
        <v>1.8274700000000001E-2</v>
      </c>
      <c r="V15" s="442">
        <v>1.8274700000000001E-2</v>
      </c>
      <c r="W15" s="442">
        <v>1.8274700000000001E-2</v>
      </c>
      <c r="X15" s="442">
        <v>1.8274700000000001E-2</v>
      </c>
      <c r="Y15" s="442">
        <v>1.8274700000000001E-2</v>
      </c>
      <c r="Z15" s="442">
        <v>1.8274700000000001E-2</v>
      </c>
      <c r="AA15" s="442">
        <v>1.8274700000000001E-2</v>
      </c>
      <c r="AB15" s="442">
        <v>1.8274700000000001E-2</v>
      </c>
      <c r="AC15" s="442">
        <v>1.8274700000000001E-2</v>
      </c>
      <c r="AD15" s="442">
        <v>1.8274700000000001E-2</v>
      </c>
      <c r="AE15" s="440"/>
    </row>
    <row r="16" spans="1:31" x14ac:dyDescent="0.25">
      <c r="A16" s="116" t="s">
        <v>51</v>
      </c>
      <c r="B16" s="27"/>
      <c r="C16" s="29">
        <f>IF('Customer Info'!B21+'Customer Info'!B22-'Customer Info'!B23&lt;0,0,'Customer Info'!B21+'Customer Info'!B22-'Customer Info'!B23)</f>
        <v>0</v>
      </c>
      <c r="D16" s="27" t="s">
        <v>41</v>
      </c>
      <c r="E16" s="27"/>
      <c r="F16" s="28"/>
      <c r="G16" s="27"/>
      <c r="H16" s="27"/>
      <c r="I16" s="27"/>
      <c r="R16" s="440" t="s">
        <v>112</v>
      </c>
      <c r="S16" s="442">
        <v>1.8274700000000001E-2</v>
      </c>
      <c r="T16" s="442">
        <v>1.8274700000000001E-2</v>
      </c>
      <c r="U16" s="442">
        <v>1.8274700000000001E-2</v>
      </c>
      <c r="V16" s="442">
        <v>1.8274700000000001E-2</v>
      </c>
      <c r="W16" s="442">
        <v>1.8274700000000001E-2</v>
      </c>
      <c r="X16" s="442">
        <v>1.8274700000000001E-2</v>
      </c>
      <c r="Y16" s="442">
        <v>1.8274700000000001E-2</v>
      </c>
      <c r="Z16" s="442">
        <v>1.8274700000000001E-2</v>
      </c>
      <c r="AA16" s="442">
        <v>1.8274700000000001E-2</v>
      </c>
      <c r="AB16" s="442">
        <v>1.8274700000000001E-2</v>
      </c>
      <c r="AC16" s="442">
        <v>1.8274700000000001E-2</v>
      </c>
      <c r="AD16" s="442">
        <v>1.8274700000000001E-2</v>
      </c>
      <c r="AE16" s="440"/>
    </row>
    <row r="17" spans="1:221" ht="13" x14ac:dyDescent="0.3">
      <c r="A17" s="27"/>
      <c r="B17" s="27"/>
      <c r="C17" s="28"/>
      <c r="D17" s="28"/>
      <c r="E17" s="28"/>
      <c r="F17" s="28"/>
      <c r="G17" s="21"/>
      <c r="H17" s="27"/>
      <c r="I17" s="27"/>
      <c r="R17" s="440" t="s">
        <v>138</v>
      </c>
      <c r="S17" s="442">
        <f>'Rider Rates'!$G$76</f>
        <v>3.18762E-2</v>
      </c>
      <c r="T17" s="442">
        <f>'Rider Rates'!$G$76</f>
        <v>3.18762E-2</v>
      </c>
      <c r="U17" s="442">
        <f>'Rider Rates'!$G$76</f>
        <v>3.18762E-2</v>
      </c>
      <c r="V17" s="442">
        <f>'Rider Rates'!$G$76</f>
        <v>3.18762E-2</v>
      </c>
      <c r="W17" s="442">
        <f>'Rider Rates'!$G$76</f>
        <v>3.18762E-2</v>
      </c>
      <c r="X17" s="442">
        <f>'Rider Rates'!$G$75</f>
        <v>3.18762E-2</v>
      </c>
      <c r="Y17" s="442">
        <f>'Rider Rates'!$G$75</f>
        <v>3.18762E-2</v>
      </c>
      <c r="Z17" s="442">
        <f>'Rider Rates'!$G$75</f>
        <v>3.18762E-2</v>
      </c>
      <c r="AA17" s="442">
        <f>'Rider Rates'!$G$75</f>
        <v>3.18762E-2</v>
      </c>
      <c r="AB17" s="442">
        <f>'Rider Rates'!$G$76</f>
        <v>3.18762E-2</v>
      </c>
      <c r="AC17" s="442">
        <f>'Rider Rates'!$G$76</f>
        <v>3.18762E-2</v>
      </c>
      <c r="AD17" s="442">
        <f>'Rider Rates'!$G$76</f>
        <v>3.18762E-2</v>
      </c>
      <c r="AE17" s="440"/>
    </row>
    <row r="18" spans="1:221" ht="13" x14ac:dyDescent="0.3">
      <c r="A18" s="26" t="s">
        <v>118</v>
      </c>
      <c r="B18" s="20"/>
      <c r="C18" s="20"/>
      <c r="D18" s="20"/>
      <c r="E18" s="20"/>
      <c r="F18" s="20"/>
      <c r="G18" s="520" t="s">
        <v>67</v>
      </c>
      <c r="H18" s="521"/>
      <c r="I18" s="521"/>
      <c r="J18" s="522"/>
      <c r="K18" s="20"/>
      <c r="L18" s="523" t="s">
        <v>68</v>
      </c>
      <c r="M18" s="523"/>
      <c r="N18" s="523"/>
      <c r="O18" s="523"/>
      <c r="R18" s="440" t="s">
        <v>139</v>
      </c>
      <c r="S18" s="442">
        <f>'Rider Rates'!$H$76</f>
        <v>1.72503E-2</v>
      </c>
      <c r="T18" s="442">
        <f>'Rider Rates'!$H$76</f>
        <v>1.72503E-2</v>
      </c>
      <c r="U18" s="442">
        <f>'Rider Rates'!$H$76</f>
        <v>1.72503E-2</v>
      </c>
      <c r="V18" s="442">
        <f>'Rider Rates'!$H$76</f>
        <v>1.72503E-2</v>
      </c>
      <c r="W18" s="442">
        <f>'Rider Rates'!$H$76</f>
        <v>1.72503E-2</v>
      </c>
      <c r="X18" s="442">
        <f>'Rider Rates'!$H$75</f>
        <v>3.0280600000000001E-2</v>
      </c>
      <c r="Y18" s="442">
        <f>'Rider Rates'!$H$75</f>
        <v>3.0280600000000001E-2</v>
      </c>
      <c r="Z18" s="442">
        <f>'Rider Rates'!$H$75</f>
        <v>3.0280600000000001E-2</v>
      </c>
      <c r="AA18" s="442">
        <f>'Rider Rates'!$H$75</f>
        <v>3.0280600000000001E-2</v>
      </c>
      <c r="AB18" s="442">
        <f>'Rider Rates'!$H$76</f>
        <v>1.72503E-2</v>
      </c>
      <c r="AC18" s="442">
        <f>'Rider Rates'!$H$76</f>
        <v>1.72503E-2</v>
      </c>
      <c r="AD18" s="442">
        <f>'Rider Rates'!$H$76</f>
        <v>1.72503E-2</v>
      </c>
      <c r="AE18" s="440"/>
    </row>
    <row r="19" spans="1:221" ht="13" x14ac:dyDescent="0.3">
      <c r="G19" s="8" t="s">
        <v>64</v>
      </c>
      <c r="H19" s="8" t="s">
        <v>65</v>
      </c>
      <c r="I19" s="8" t="s">
        <v>66</v>
      </c>
      <c r="J19" s="5" t="s">
        <v>34</v>
      </c>
      <c r="L19" s="100" t="s">
        <v>64</v>
      </c>
      <c r="M19" s="100" t="s">
        <v>65</v>
      </c>
      <c r="N19" s="100" t="s">
        <v>66</v>
      </c>
      <c r="O19" s="100" t="s">
        <v>34</v>
      </c>
      <c r="P19" s="37" t="s">
        <v>56</v>
      </c>
      <c r="R19" s="440" t="s">
        <v>140</v>
      </c>
      <c r="S19" s="442">
        <f>'Rider Rates'!$I$76</f>
        <v>2.0174299999999999E-2</v>
      </c>
      <c r="T19" s="442">
        <f>'Rider Rates'!$I$76</f>
        <v>2.0174299999999999E-2</v>
      </c>
      <c r="U19" s="442">
        <f>'Rider Rates'!$I$76</f>
        <v>2.0174299999999999E-2</v>
      </c>
      <c r="V19" s="442">
        <f>'Rider Rates'!$I$76</f>
        <v>2.0174299999999999E-2</v>
      </c>
      <c r="W19" s="442">
        <f>'Rider Rates'!$I$76</f>
        <v>2.0174299999999999E-2</v>
      </c>
      <c r="X19" s="442">
        <f>'Rider Rates'!$I$75</f>
        <v>2.8333000000000001E-2</v>
      </c>
      <c r="Y19" s="442">
        <f>'Rider Rates'!$I$75</f>
        <v>2.8333000000000001E-2</v>
      </c>
      <c r="Z19" s="442">
        <f>'Rider Rates'!$I$75</f>
        <v>2.8333000000000001E-2</v>
      </c>
      <c r="AA19" s="442">
        <f>'Rider Rates'!$I$75</f>
        <v>2.8333000000000001E-2</v>
      </c>
      <c r="AB19" s="442">
        <f>'Rider Rates'!$I$76</f>
        <v>2.0174299999999999E-2</v>
      </c>
      <c r="AC19" s="442">
        <f>'Rider Rates'!$I$76</f>
        <v>2.0174299999999999E-2</v>
      </c>
      <c r="AD19" s="442">
        <f>'Rider Rates'!$I$76</f>
        <v>2.0174299999999999E-2</v>
      </c>
      <c r="AE19" s="440"/>
    </row>
    <row r="20" spans="1:221" x14ac:dyDescent="0.25">
      <c r="A20" t="s">
        <v>32</v>
      </c>
      <c r="G20" s="63"/>
      <c r="H20" s="63"/>
      <c r="I20" s="94">
        <f>'Rider Rates'!$B$7</f>
        <v>0</v>
      </c>
      <c r="J20" s="94">
        <f>SUM(G20:I20)</f>
        <v>0</v>
      </c>
      <c r="L20" s="94"/>
      <c r="M20" s="94"/>
      <c r="N20" s="94">
        <f>I20</f>
        <v>0</v>
      </c>
      <c r="O20" s="94">
        <f>+SUM(L20:N20)</f>
        <v>0</v>
      </c>
      <c r="P20" s="192">
        <f>'Rider Rates'!$K$7</f>
        <v>46122</v>
      </c>
      <c r="R20" s="443" t="s">
        <v>156</v>
      </c>
      <c r="S20" s="440">
        <f>'Rider Rates'!$B$71</f>
        <v>7.5079999999999994E-2</v>
      </c>
      <c r="T20" s="440">
        <f>'Rider Rates'!$B$71</f>
        <v>7.5079999999999994E-2</v>
      </c>
      <c r="U20" s="440">
        <f>'Rider Rates'!$B$71</f>
        <v>7.5079999999999994E-2</v>
      </c>
      <c r="V20" s="440">
        <f>'Rider Rates'!$B$71</f>
        <v>7.5079999999999994E-2</v>
      </c>
      <c r="W20" s="440">
        <f>'Rider Rates'!$B$71</f>
        <v>7.5079999999999994E-2</v>
      </c>
      <c r="X20" s="440">
        <f>'Rider Rates'!$B$70</f>
        <v>7.5079999999999994E-2</v>
      </c>
      <c r="Y20" s="440">
        <f>'Rider Rates'!$B$70</f>
        <v>7.5079999999999994E-2</v>
      </c>
      <c r="Z20" s="440">
        <f>'Rider Rates'!$B$70</f>
        <v>7.5079999999999994E-2</v>
      </c>
      <c r="AA20" s="440">
        <f>'Rider Rates'!$B$70</f>
        <v>7.5079999999999994E-2</v>
      </c>
      <c r="AB20" s="440">
        <f>'Rider Rates'!$B$71</f>
        <v>7.5079999999999994E-2</v>
      </c>
      <c r="AC20" s="440">
        <f>'Rider Rates'!$B$71</f>
        <v>7.5079999999999994E-2</v>
      </c>
      <c r="AD20" s="440">
        <f>'Rider Rates'!$B$71</f>
        <v>7.5079999999999994E-2</v>
      </c>
      <c r="AE20" s="440"/>
    </row>
    <row r="21" spans="1:221" x14ac:dyDescent="0.25">
      <c r="A21" s="61" t="s">
        <v>149</v>
      </c>
      <c r="D21" s="1">
        <f>MAX($C$16,0)</f>
        <v>0</v>
      </c>
      <c r="E21" s="30" t="s">
        <v>41</v>
      </c>
      <c r="F21" s="4" t="s">
        <v>8</v>
      </c>
      <c r="G21" s="124"/>
      <c r="H21" s="63"/>
      <c r="I21" s="124">
        <f>'Rider Rates'!$C$7</f>
        <v>0</v>
      </c>
      <c r="J21" s="95">
        <f>SUM(G21:I21)</f>
        <v>0</v>
      </c>
      <c r="K21" t="s">
        <v>42</v>
      </c>
      <c r="L21" s="94"/>
      <c r="M21" s="94"/>
      <c r="N21" s="94">
        <f>IF($C$16&lt;0,0,ROUND($D21*I21,2))</f>
        <v>0</v>
      </c>
      <c r="O21" s="94">
        <f>+SUM(L21:N21)</f>
        <v>0</v>
      </c>
      <c r="P21" s="192">
        <f>'Rider Rates'!$K$7</f>
        <v>46122</v>
      </c>
      <c r="R21" s="443"/>
      <c r="S21" s="440"/>
      <c r="T21" s="440"/>
      <c r="U21" s="440"/>
      <c r="V21" s="440"/>
      <c r="W21" s="440"/>
      <c r="X21" s="440"/>
      <c r="Y21" s="440"/>
      <c r="Z21" s="440"/>
      <c r="AA21" s="440"/>
      <c r="AB21" s="440"/>
      <c r="AC21" s="440"/>
      <c r="AD21" s="440"/>
      <c r="AE21" s="440"/>
    </row>
    <row r="22" spans="1:221" ht="13" x14ac:dyDescent="0.3">
      <c r="A22" s="74" t="s">
        <v>72</v>
      </c>
      <c r="B22" s="32"/>
      <c r="C22" s="32"/>
      <c r="D22" s="33"/>
      <c r="E22" s="33"/>
      <c r="F22" s="32"/>
      <c r="G22" s="32"/>
      <c r="I22" s="35"/>
      <c r="K22" s="34"/>
      <c r="L22" s="73"/>
      <c r="M22" s="43"/>
      <c r="N22" s="73">
        <f>SUM(N20:N21)</f>
        <v>0</v>
      </c>
      <c r="O22" s="73">
        <f>SUM(O20:O21)</f>
        <v>0</v>
      </c>
      <c r="R22" s="83"/>
      <c r="S22" s="81"/>
      <c r="T22" s="84"/>
      <c r="U22" s="61"/>
      <c r="V22" s="85"/>
      <c r="W22" s="61"/>
      <c r="X22" s="61"/>
      <c r="Y22" s="61"/>
      <c r="Z22" s="61"/>
      <c r="AA22" s="61"/>
      <c r="AB22" s="61"/>
      <c r="AC22" s="61"/>
      <c r="AD22" s="61"/>
    </row>
    <row r="23" spans="1:221" ht="13" x14ac:dyDescent="0.3">
      <c r="A23" s="129"/>
      <c r="B23" s="129"/>
      <c r="C23" s="129"/>
      <c r="D23" s="130"/>
      <c r="E23" s="130"/>
      <c r="F23" s="129"/>
      <c r="G23" s="130"/>
      <c r="H23" s="130"/>
      <c r="I23" s="130"/>
      <c r="J23" s="130"/>
      <c r="K23" s="131"/>
      <c r="L23" s="130"/>
      <c r="M23" s="130"/>
      <c r="N23" s="130"/>
      <c r="O23" s="130"/>
      <c r="P23" s="130"/>
      <c r="R23" s="83"/>
      <c r="S23" s="81"/>
      <c r="T23" s="84"/>
      <c r="U23" s="61"/>
      <c r="V23" s="85"/>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row>
    <row r="24" spans="1:221" ht="13" x14ac:dyDescent="0.3">
      <c r="A24" s="112" t="s">
        <v>69</v>
      </c>
      <c r="B24" s="125"/>
      <c r="C24" s="125"/>
      <c r="D24" s="126"/>
      <c r="E24" s="126"/>
      <c r="F24" s="125"/>
      <c r="G24" s="126"/>
      <c r="H24" s="126"/>
      <c r="I24" s="126"/>
      <c r="J24" s="126"/>
      <c r="K24" s="126"/>
      <c r="L24" s="126"/>
      <c r="M24" s="126"/>
      <c r="N24" s="126"/>
      <c r="O24" s="126"/>
      <c r="P24" s="126"/>
      <c r="R24" s="83"/>
      <c r="S24" s="81"/>
      <c r="T24" s="84"/>
      <c r="U24" s="61"/>
      <c r="V24" s="85"/>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61"/>
      <c r="EB24" s="61"/>
      <c r="EC24" s="61"/>
      <c r="ED24" s="61"/>
      <c r="EE24" s="61"/>
      <c r="EF24" s="61"/>
      <c r="EG24" s="61"/>
      <c r="EH24" s="61"/>
      <c r="EI24" s="61"/>
      <c r="EJ24" s="61"/>
      <c r="EK24" s="61"/>
      <c r="EL24" s="61"/>
      <c r="EM24" s="61"/>
      <c r="EN24" s="61"/>
      <c r="EO24" s="61"/>
      <c r="EP24" s="61"/>
      <c r="EQ24" s="61"/>
      <c r="ER24" s="61"/>
      <c r="ES24" s="61"/>
      <c r="ET24" s="61"/>
      <c r="EU24" s="61"/>
      <c r="EV24" s="61"/>
      <c r="EW24" s="61"/>
      <c r="EX24" s="61"/>
      <c r="EY24" s="61"/>
      <c r="EZ24" s="61"/>
      <c r="FA24" s="61"/>
      <c r="FB24" s="61"/>
      <c r="FC24" s="61"/>
      <c r="FD24" s="61"/>
      <c r="FE24" s="61"/>
      <c r="FF24" s="61"/>
      <c r="FG24" s="61"/>
      <c r="FH24" s="61"/>
      <c r="FI24" s="61"/>
      <c r="FJ24" s="61"/>
      <c r="FK24" s="61"/>
      <c r="FL24" s="61"/>
      <c r="FM24" s="61"/>
      <c r="FN24" s="61"/>
      <c r="FO24" s="61"/>
      <c r="FP24" s="61"/>
      <c r="FQ24" s="61"/>
      <c r="FR24" s="61"/>
      <c r="FS24" s="61"/>
      <c r="FT24" s="61"/>
      <c r="FU24" s="61"/>
      <c r="FV24" s="61"/>
      <c r="FW24" s="61"/>
      <c r="FX24" s="61"/>
      <c r="FY24" s="61"/>
      <c r="FZ24" s="61"/>
      <c r="GA24" s="61"/>
      <c r="GB24" s="61"/>
      <c r="GC24" s="61"/>
      <c r="GD24" s="61"/>
      <c r="GE24" s="61"/>
      <c r="GF24" s="61"/>
      <c r="GG24" s="61"/>
      <c r="GH24" s="61"/>
      <c r="GI24" s="61"/>
      <c r="GJ24" s="61"/>
      <c r="GK24" s="61"/>
      <c r="GL24" s="61"/>
      <c r="GM24" s="61"/>
      <c r="GN24" s="61"/>
      <c r="GO24" s="61"/>
      <c r="GP24" s="61"/>
      <c r="GQ24" s="61"/>
      <c r="GR24" s="61"/>
      <c r="GS24" s="61"/>
      <c r="GT24" s="61"/>
      <c r="GU24" s="61"/>
      <c r="GV24" s="61"/>
      <c r="GW24" s="61"/>
      <c r="GX24" s="61"/>
      <c r="GY24" s="61"/>
      <c r="GZ24" s="61"/>
      <c r="HA24" s="61"/>
      <c r="HB24" s="61"/>
      <c r="HC24" s="61"/>
      <c r="HD24" s="61"/>
      <c r="HE24" s="61"/>
      <c r="HF24" s="61"/>
      <c r="HG24" s="61"/>
      <c r="HH24" s="61"/>
      <c r="HI24" s="61"/>
      <c r="HJ24" s="61"/>
      <c r="HK24" s="61"/>
      <c r="HL24" s="61"/>
      <c r="HM24" s="61"/>
    </row>
    <row r="25" spans="1:221" ht="13" x14ac:dyDescent="0.3">
      <c r="A25" s="112"/>
      <c r="B25" s="125"/>
      <c r="C25" s="125"/>
      <c r="D25" s="126"/>
      <c r="E25" s="126"/>
      <c r="F25" s="125"/>
      <c r="G25" s="126"/>
      <c r="H25" s="126"/>
      <c r="I25" s="126"/>
      <c r="J25" s="126"/>
      <c r="K25" s="126"/>
      <c r="L25" s="126"/>
      <c r="M25" s="126"/>
      <c r="N25" s="126"/>
      <c r="O25" s="126"/>
      <c r="P25" s="126"/>
      <c r="R25" s="83"/>
      <c r="S25" s="81"/>
      <c r="T25" s="84"/>
      <c r="U25" s="61"/>
      <c r="V25" s="85"/>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c r="DB25" s="61"/>
      <c r="DC25" s="61"/>
      <c r="DD25" s="61"/>
      <c r="DE25" s="61"/>
      <c r="DF25" s="61"/>
      <c r="DG25" s="61"/>
      <c r="DH25" s="61"/>
      <c r="DI25" s="61"/>
      <c r="DJ25" s="61"/>
      <c r="DK25" s="61"/>
      <c r="DL25" s="61"/>
      <c r="DM25" s="61"/>
      <c r="DN25" s="61"/>
      <c r="DO25" s="61"/>
      <c r="DP25" s="61"/>
      <c r="DQ25" s="61"/>
      <c r="DR25" s="61"/>
      <c r="DS25" s="61"/>
      <c r="DT25" s="61"/>
      <c r="DU25" s="61"/>
      <c r="DV25" s="61"/>
      <c r="DW25" s="61"/>
      <c r="DX25" s="61"/>
      <c r="DY25" s="61"/>
      <c r="DZ25" s="61"/>
      <c r="EA25" s="61"/>
      <c r="EB25" s="61"/>
      <c r="EC25" s="61"/>
      <c r="ED25" s="61"/>
      <c r="EE25" s="61"/>
      <c r="EF25" s="61"/>
      <c r="EG25" s="61"/>
      <c r="EH25" s="61"/>
      <c r="EI25" s="61"/>
      <c r="EJ25" s="61"/>
      <c r="EK25" s="61"/>
      <c r="EL25" s="61"/>
      <c r="EM25" s="61"/>
      <c r="EN25" s="61"/>
      <c r="EO25" s="61"/>
      <c r="EP25" s="61"/>
      <c r="EQ25" s="61"/>
      <c r="ER25" s="61"/>
      <c r="ES25" s="61"/>
      <c r="ET25" s="61"/>
      <c r="EU25" s="61"/>
      <c r="EV25" s="61"/>
      <c r="EW25" s="61"/>
      <c r="EX25" s="61"/>
      <c r="EY25" s="61"/>
      <c r="EZ25" s="61"/>
      <c r="FA25" s="61"/>
      <c r="FB25" s="61"/>
      <c r="FC25" s="61"/>
      <c r="FD25" s="61"/>
      <c r="FE25" s="61"/>
      <c r="FF25" s="61"/>
      <c r="FG25" s="61"/>
      <c r="FH25" s="61"/>
      <c r="FI25" s="61"/>
      <c r="FJ25" s="61"/>
      <c r="FK25" s="61"/>
      <c r="FL25" s="61"/>
      <c r="FM25" s="61"/>
      <c r="FN25" s="61"/>
      <c r="FO25" s="61"/>
      <c r="FP25" s="61"/>
      <c r="FQ25" s="61"/>
      <c r="FR25" s="61"/>
      <c r="FS25" s="61"/>
      <c r="FT25" s="61"/>
      <c r="FU25" s="61"/>
      <c r="FV25" s="61"/>
      <c r="FW25" s="61"/>
      <c r="FX25" s="61"/>
      <c r="FY25" s="61"/>
      <c r="FZ25" s="61"/>
      <c r="GA25" s="61"/>
      <c r="GB25" s="61"/>
      <c r="GC25" s="61"/>
      <c r="GD25" s="61"/>
      <c r="GE25" s="61"/>
      <c r="GF25" s="61"/>
      <c r="GG25" s="61"/>
      <c r="GH25" s="61"/>
      <c r="GI25" s="61"/>
      <c r="GJ25" s="61"/>
      <c r="GK25" s="61"/>
      <c r="GL25" s="61"/>
      <c r="GM25" s="61"/>
      <c r="GN25" s="61"/>
      <c r="GO25" s="61"/>
      <c r="GP25" s="61"/>
      <c r="GQ25" s="61"/>
      <c r="GR25" s="61"/>
      <c r="GS25" s="61"/>
      <c r="GT25" s="61"/>
      <c r="GU25" s="61"/>
      <c r="GV25" s="61"/>
      <c r="GW25" s="61"/>
      <c r="GX25" s="61"/>
      <c r="GY25" s="61"/>
      <c r="GZ25" s="61"/>
      <c r="HA25" s="61"/>
      <c r="HB25" s="61"/>
      <c r="HC25" s="61"/>
      <c r="HD25" s="61"/>
      <c r="HE25" s="61"/>
      <c r="HF25" s="61"/>
      <c r="HG25" s="61"/>
      <c r="HH25" s="61"/>
      <c r="HI25" s="61"/>
      <c r="HJ25" s="61"/>
      <c r="HK25" s="61"/>
      <c r="HL25" s="61"/>
      <c r="HM25" s="61"/>
    </row>
    <row r="26" spans="1:221" ht="13" x14ac:dyDescent="0.3">
      <c r="A26" s="278" t="s">
        <v>292</v>
      </c>
      <c r="B26" s="61"/>
      <c r="C26" s="61"/>
      <c r="D26" s="61"/>
      <c r="E26" s="61"/>
      <c r="F26" s="61"/>
      <c r="G26" s="61"/>
      <c r="H26" s="61"/>
      <c r="I26" s="61"/>
      <c r="J26" s="61"/>
      <c r="K26" s="61"/>
      <c r="L26" s="61"/>
      <c r="M26" s="61"/>
      <c r="N26" s="61"/>
      <c r="O26" s="61"/>
      <c r="P26" s="79"/>
      <c r="R26" s="83"/>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5">
      <c r="A27" s="76" t="s">
        <v>76</v>
      </c>
      <c r="B27" s="133"/>
      <c r="C27" s="133"/>
      <c r="D27" s="77">
        <f>IF($C$16&lt;0,0,IF($C$16&gt;833000,833000,$C$16))</f>
        <v>0</v>
      </c>
      <c r="E27" s="78" t="s">
        <v>41</v>
      </c>
      <c r="F27" s="79" t="s">
        <v>8</v>
      </c>
      <c r="G27" s="80"/>
      <c r="H27" s="80"/>
      <c r="I27" s="80">
        <f>'Rider Rates'!$G$35</f>
        <v>5.5215000000000004E-3</v>
      </c>
      <c r="J27" s="157">
        <f t="shared" ref="J27:J31" si="0">SUM(G27:I27)</f>
        <v>5.5215000000000004E-3</v>
      </c>
      <c r="K27" s="81" t="s">
        <v>42</v>
      </c>
      <c r="L27" s="82"/>
      <c r="M27" s="82"/>
      <c r="N27" s="82">
        <f>ROUND(D27*I27,2)</f>
        <v>0</v>
      </c>
      <c r="O27" s="82">
        <f t="shared" ref="O27:O56" si="1">SUM(L27:N27)</f>
        <v>0</v>
      </c>
      <c r="P27" s="192">
        <f>'Rider Rates'!$O$35</f>
        <v>46022</v>
      </c>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5">
      <c r="A28" s="76" t="s">
        <v>77</v>
      </c>
      <c r="B28" s="61"/>
      <c r="C28" s="61"/>
      <c r="D28" s="1">
        <f>IF($C$16&gt;833000,$C$16-833000,0)</f>
        <v>0</v>
      </c>
      <c r="E28" s="78" t="s">
        <v>41</v>
      </c>
      <c r="F28" s="79" t="s">
        <v>8</v>
      </c>
      <c r="G28" s="80"/>
      <c r="H28" s="80"/>
      <c r="I28" s="80">
        <f>'Rider Rates'!$G$36</f>
        <v>1.7560000000000001E-4</v>
      </c>
      <c r="J28" s="157">
        <f t="shared" si="0"/>
        <v>1.7560000000000001E-4</v>
      </c>
      <c r="K28" s="81" t="s">
        <v>42</v>
      </c>
      <c r="L28" s="82"/>
      <c r="M28" s="82"/>
      <c r="N28" s="82">
        <f>ROUND(D28*I28,2)</f>
        <v>0</v>
      </c>
      <c r="O28" s="82">
        <f t="shared" si="1"/>
        <v>0</v>
      </c>
      <c r="P28" s="192">
        <f>'Rider Rates'!$O$35</f>
        <v>46022</v>
      </c>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5">
      <c r="A29" s="76" t="s">
        <v>92</v>
      </c>
      <c r="B29" s="61"/>
      <c r="C29" s="61"/>
      <c r="D29" s="77">
        <f>IF($C$16&lt;0,0,IF($C$16&gt;2000,2000,$C$16))</f>
        <v>0</v>
      </c>
      <c r="E29" s="78" t="s">
        <v>41</v>
      </c>
      <c r="F29" s="79" t="s">
        <v>8</v>
      </c>
      <c r="G29" s="80"/>
      <c r="H29" s="80"/>
      <c r="I29" s="80">
        <f>'Rider Rates'!$G$37</f>
        <v>4.6499999999999996E-3</v>
      </c>
      <c r="J29" s="157">
        <f t="shared" si="0"/>
        <v>4.6499999999999996E-3</v>
      </c>
      <c r="K29" s="81" t="s">
        <v>42</v>
      </c>
      <c r="L29" s="82"/>
      <c r="M29" s="82"/>
      <c r="N29" s="82">
        <f>ROUND(D29*I29,2)</f>
        <v>0</v>
      </c>
      <c r="O29" s="82">
        <f t="shared" si="1"/>
        <v>0</v>
      </c>
      <c r="P29" s="192">
        <f>'Rider Rates'!$O$37</f>
        <v>44531</v>
      </c>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5">
      <c r="A30" s="76" t="s">
        <v>93</v>
      </c>
      <c r="B30" s="61"/>
      <c r="C30" s="61"/>
      <c r="D30" s="77">
        <f>IF($C$16&lt;=2000,0,IF($C$16=0,0,IF($C$16-2000&gt;13000,13000,$C$16-2000)))</f>
        <v>0</v>
      </c>
      <c r="E30" s="78" t="s">
        <v>41</v>
      </c>
      <c r="F30" s="79" t="s">
        <v>8</v>
      </c>
      <c r="G30" s="80"/>
      <c r="H30" s="80"/>
      <c r="I30" s="80">
        <f>'Rider Rates'!$G$38</f>
        <v>4.1900000000000001E-3</v>
      </c>
      <c r="J30" s="157">
        <f t="shared" si="0"/>
        <v>4.1900000000000001E-3</v>
      </c>
      <c r="K30" s="81" t="s">
        <v>42</v>
      </c>
      <c r="L30" s="82"/>
      <c r="M30" s="82"/>
      <c r="N30" s="82">
        <f t="shared" ref="N30" si="2">ROUND(D30*I30,2)</f>
        <v>0</v>
      </c>
      <c r="O30" s="82">
        <f t="shared" si="1"/>
        <v>0</v>
      </c>
      <c r="P30" s="192">
        <f>'Rider Rates'!$O$38</f>
        <v>44531</v>
      </c>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5">
      <c r="A31" s="76" t="s">
        <v>94</v>
      </c>
      <c r="B31" s="61"/>
      <c r="C31" s="61"/>
      <c r="D31" s="77">
        <f>IF($C$16=0,0,IF($C$16-15000&gt;=0,$C$16-15000,0))</f>
        <v>0</v>
      </c>
      <c r="E31" s="78" t="s">
        <v>41</v>
      </c>
      <c r="F31" s="79" t="s">
        <v>8</v>
      </c>
      <c r="G31" s="80"/>
      <c r="H31" s="80"/>
      <c r="I31" s="80">
        <f>'Rider Rates'!$G$39</f>
        <v>3.63E-3</v>
      </c>
      <c r="J31" s="157">
        <f t="shared" si="0"/>
        <v>3.63E-3</v>
      </c>
      <c r="K31" s="81" t="s">
        <v>42</v>
      </c>
      <c r="L31" s="82"/>
      <c r="M31" s="82"/>
      <c r="N31" s="82">
        <f>ROUND(D31*I31,2)</f>
        <v>0</v>
      </c>
      <c r="O31" s="82">
        <f t="shared" si="1"/>
        <v>0</v>
      </c>
      <c r="P31" s="192">
        <f>'Rider Rates'!$O$39</f>
        <v>44531</v>
      </c>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5">
      <c r="A32" s="163" t="s">
        <v>159</v>
      </c>
      <c r="B32" s="61"/>
      <c r="C32" s="61"/>
      <c r="D32" s="77">
        <f>IF($C$16&lt;1,0,$C$16)</f>
        <v>0</v>
      </c>
      <c r="E32" s="78" t="s">
        <v>41</v>
      </c>
      <c r="F32" s="196" t="s">
        <v>8</v>
      </c>
      <c r="G32" s="80"/>
      <c r="H32" s="80"/>
      <c r="I32" s="185">
        <f>'Rider Rates'!$H$40</f>
        <v>-1.9059999999999999E-3</v>
      </c>
      <c r="J32" s="157">
        <f t="shared" ref="J32:J44" si="3">SUM(G32:I32)</f>
        <v>-1.9059999999999999E-3</v>
      </c>
      <c r="K32" s="81" t="s">
        <v>42</v>
      </c>
      <c r="L32" s="82"/>
      <c r="M32" s="82"/>
      <c r="N32" s="82">
        <f>ROUND(D32*I32,2)</f>
        <v>0</v>
      </c>
      <c r="O32" s="82">
        <f t="shared" ref="O32:O44" si="4">SUM(L32:N32)</f>
        <v>0</v>
      </c>
      <c r="P32" s="192">
        <f>'Rider Rates'!$O$40</f>
        <v>46122</v>
      </c>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ht="13" x14ac:dyDescent="0.3">
      <c r="A33" s="163" t="s">
        <v>162</v>
      </c>
      <c r="B33" s="61"/>
      <c r="C33" s="61"/>
      <c r="D33" s="151"/>
      <c r="E33" s="78" t="s">
        <v>109</v>
      </c>
      <c r="F33" s="79"/>
      <c r="G33" s="87"/>
      <c r="H33" s="88"/>
      <c r="I33" s="152">
        <f>'Rider Rates'!$B$41</f>
        <v>0.19</v>
      </c>
      <c r="J33" s="152">
        <f t="shared" si="3"/>
        <v>0.19</v>
      </c>
      <c r="K33" s="81"/>
      <c r="L33" s="82"/>
      <c r="M33" s="82"/>
      <c r="N33" s="82">
        <f>I33</f>
        <v>0.19</v>
      </c>
      <c r="O33" s="82">
        <f t="shared" si="4"/>
        <v>0.19</v>
      </c>
      <c r="P33" s="192">
        <f>'Rider Rates'!$O$41</f>
        <v>46122</v>
      </c>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ht="13" x14ac:dyDescent="0.3">
      <c r="A34" s="76" t="s">
        <v>352</v>
      </c>
      <c r="B34" s="61"/>
      <c r="C34" s="61"/>
      <c r="D34" s="151"/>
      <c r="E34" s="78" t="s">
        <v>109</v>
      </c>
      <c r="F34" s="79"/>
      <c r="G34" s="87"/>
      <c r="H34" s="88"/>
      <c r="I34" s="152">
        <f>'Rider Rates'!$B$42</f>
        <v>2.65</v>
      </c>
      <c r="J34" s="152">
        <f t="shared" si="3"/>
        <v>2.65</v>
      </c>
      <c r="K34" s="81"/>
      <c r="L34" s="82"/>
      <c r="M34" s="82"/>
      <c r="N34" s="82">
        <f>I34</f>
        <v>2.65</v>
      </c>
      <c r="O34" s="82">
        <f t="shared" si="4"/>
        <v>2.65</v>
      </c>
      <c r="P34" s="192">
        <f>'Rider Rates'!$O$42</f>
        <v>46203</v>
      </c>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ht="13" x14ac:dyDescent="0.3">
      <c r="A35" s="76" t="s">
        <v>133</v>
      </c>
      <c r="B35" s="61"/>
      <c r="C35" s="61"/>
      <c r="D35" s="151">
        <f>$N$22</f>
        <v>0</v>
      </c>
      <c r="E35" s="78" t="s">
        <v>115</v>
      </c>
      <c r="F35" s="79" t="s">
        <v>8</v>
      </c>
      <c r="G35" s="87"/>
      <c r="H35" s="88"/>
      <c r="I35" s="93">
        <f>'Rider Rates'!$F$43</f>
        <v>4.08549E-2</v>
      </c>
      <c r="J35" s="93">
        <f t="shared" si="3"/>
        <v>4.08549E-2</v>
      </c>
      <c r="K35" s="81"/>
      <c r="L35" s="82"/>
      <c r="M35" s="82"/>
      <c r="N35" s="82">
        <f>ROUND($N$22*I35,2)</f>
        <v>0</v>
      </c>
      <c r="O35" s="82">
        <f t="shared" si="4"/>
        <v>0</v>
      </c>
      <c r="P35" s="192">
        <f>'Rider Rates'!$O$43</f>
        <v>46203</v>
      </c>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ht="13" x14ac:dyDescent="0.3">
      <c r="A36" s="76" t="s">
        <v>78</v>
      </c>
      <c r="B36" s="61"/>
      <c r="C36" s="61"/>
      <c r="D36" s="151">
        <f>$N$22</f>
        <v>0</v>
      </c>
      <c r="E36" s="78" t="s">
        <v>115</v>
      </c>
      <c r="F36" s="79" t="s">
        <v>8</v>
      </c>
      <c r="G36" s="86"/>
      <c r="H36" s="5"/>
      <c r="I36" s="93">
        <f>'Rider Rates'!$F$44</f>
        <v>1.8019E-2</v>
      </c>
      <c r="J36" s="93">
        <f t="shared" si="3"/>
        <v>1.8019E-2</v>
      </c>
      <c r="K36" s="81"/>
      <c r="L36" s="82"/>
      <c r="M36" s="82"/>
      <c r="N36" s="82">
        <f>ROUND($N$22*I36,2)</f>
        <v>0</v>
      </c>
      <c r="O36" s="82">
        <f t="shared" si="4"/>
        <v>0</v>
      </c>
      <c r="P36" s="192">
        <f>'Rider Rates'!$O$44</f>
        <v>46122</v>
      </c>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ht="13" x14ac:dyDescent="0.3">
      <c r="A37" s="76" t="s">
        <v>79</v>
      </c>
      <c r="B37" s="61"/>
      <c r="C37" s="61"/>
      <c r="D37" s="151">
        <f>$N$22</f>
        <v>0</v>
      </c>
      <c r="E37" s="78" t="s">
        <v>115</v>
      </c>
      <c r="F37" s="79" t="s">
        <v>8</v>
      </c>
      <c r="G37" s="87"/>
      <c r="H37" s="88"/>
      <c r="I37" s="93">
        <f>'Rider Rates'!$F$45</f>
        <v>5.8023605956771022E-2</v>
      </c>
      <c r="J37" s="93">
        <f t="shared" si="3"/>
        <v>5.8023605956771022E-2</v>
      </c>
      <c r="K37" s="81"/>
      <c r="L37" s="82"/>
      <c r="M37" s="82"/>
      <c r="N37" s="82">
        <f>ROUND($N$22*I37,2)</f>
        <v>0</v>
      </c>
      <c r="O37" s="82">
        <f t="shared" si="4"/>
        <v>0</v>
      </c>
      <c r="P37" s="192">
        <f>'Rider Rates'!$O$45</f>
        <v>46122</v>
      </c>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ht="13" x14ac:dyDescent="0.3">
      <c r="A38" s="61" t="s">
        <v>173</v>
      </c>
      <c r="B38" s="61"/>
      <c r="C38" s="61"/>
      <c r="D38" s="151">
        <f>$N$22</f>
        <v>0</v>
      </c>
      <c r="E38" s="78" t="s">
        <v>115</v>
      </c>
      <c r="F38" s="79" t="s">
        <v>8</v>
      </c>
      <c r="G38" s="80"/>
      <c r="H38" s="80"/>
      <c r="I38" s="93">
        <f>'Rider Rates'!$F$46</f>
        <v>0</v>
      </c>
      <c r="J38" s="93">
        <f t="shared" si="3"/>
        <v>0</v>
      </c>
      <c r="K38" s="81"/>
      <c r="L38" s="82"/>
      <c r="M38" s="82"/>
      <c r="N38" s="82">
        <f>ROUND($N$22*I38,2)</f>
        <v>0</v>
      </c>
      <c r="O38" s="82">
        <f t="shared" si="4"/>
        <v>0</v>
      </c>
      <c r="P38" s="192">
        <f>'Rider Rates'!$O$46</f>
        <v>44713</v>
      </c>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5">
      <c r="A39" s="61" t="s">
        <v>160</v>
      </c>
      <c r="B39" s="61"/>
      <c r="C39" s="61"/>
      <c r="D39" s="77"/>
      <c r="E39" s="78" t="s">
        <v>109</v>
      </c>
      <c r="F39" s="79"/>
      <c r="G39" s="80"/>
      <c r="H39" s="80"/>
      <c r="I39" s="152">
        <f>'Rider Rates'!$B$47</f>
        <v>0</v>
      </c>
      <c r="J39" s="201">
        <f t="shared" si="3"/>
        <v>0</v>
      </c>
      <c r="K39" s="81" t="s">
        <v>42</v>
      </c>
      <c r="L39" s="82"/>
      <c r="M39" s="82"/>
      <c r="N39" s="82">
        <f>I39</f>
        <v>0</v>
      </c>
      <c r="O39" s="82">
        <f t="shared" si="4"/>
        <v>0</v>
      </c>
      <c r="P39" s="192">
        <f>'Rider Rates'!$O$47</f>
        <v>45883</v>
      </c>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5">
      <c r="A40" s="61" t="s">
        <v>170</v>
      </c>
      <c r="B40" s="61"/>
      <c r="C40" s="61"/>
      <c r="D40" s="77"/>
      <c r="E40" s="78" t="s">
        <v>109</v>
      </c>
      <c r="F40" s="79" t="s">
        <v>8</v>
      </c>
      <c r="G40" s="203"/>
      <c r="H40" s="203"/>
      <c r="I40" s="201">
        <f>'Rider Rates'!$B$48</f>
        <v>0</v>
      </c>
      <c r="J40" s="201">
        <f t="shared" si="3"/>
        <v>0</v>
      </c>
      <c r="K40" s="81"/>
      <c r="L40" s="162"/>
      <c r="M40" s="162"/>
      <c r="N40" s="446">
        <f>I40</f>
        <v>0</v>
      </c>
      <c r="O40" s="162">
        <f t="shared" si="4"/>
        <v>0</v>
      </c>
      <c r="P40" s="192">
        <f>'Rider Rates'!$O$48</f>
        <v>45883</v>
      </c>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5">
      <c r="A41" s="163" t="s">
        <v>135</v>
      </c>
      <c r="B41" s="61"/>
      <c r="C41" s="61"/>
      <c r="D41" s="77">
        <f>IF($C$16&lt;0,0,$C$16)</f>
        <v>0</v>
      </c>
      <c r="E41" s="78" t="s">
        <v>41</v>
      </c>
      <c r="F41" s="79" t="s">
        <v>8</v>
      </c>
      <c r="G41" s="80"/>
      <c r="H41" s="80"/>
      <c r="I41" s="80" t="e">
        <f>'Rider Rates'!#REF!</f>
        <v>#REF!</v>
      </c>
      <c r="J41" s="80" t="e">
        <f t="shared" si="3"/>
        <v>#REF!</v>
      </c>
      <c r="K41" s="81" t="s">
        <v>42</v>
      </c>
      <c r="L41" s="82"/>
      <c r="M41" s="82"/>
      <c r="N41" s="82" t="e">
        <f>ROUND(D41*I41,2)</f>
        <v>#REF!</v>
      </c>
      <c r="O41" s="82" t="e">
        <f t="shared" si="4"/>
        <v>#REF!</v>
      </c>
      <c r="P41" s="192" t="e">
        <f>'Rider Rates'!#REF!</f>
        <v>#REF!</v>
      </c>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5">
      <c r="A42" s="61" t="s">
        <v>176</v>
      </c>
      <c r="B42" s="61"/>
      <c r="C42" s="61"/>
      <c r="D42" s="77">
        <f>C16</f>
        <v>0</v>
      </c>
      <c r="E42" s="78" t="s">
        <v>41</v>
      </c>
      <c r="F42" s="196" t="s">
        <v>8</v>
      </c>
      <c r="G42" s="80"/>
      <c r="H42" s="80"/>
      <c r="I42" s="80">
        <f>'Rider Rates'!$H$49</f>
        <v>0</v>
      </c>
      <c r="J42" s="80">
        <f t="shared" si="3"/>
        <v>0</v>
      </c>
      <c r="K42" s="81" t="s">
        <v>42</v>
      </c>
      <c r="L42" s="82"/>
      <c r="M42" s="82"/>
      <c r="N42" s="82">
        <f>D42*I42</f>
        <v>0</v>
      </c>
      <c r="O42" s="82">
        <f t="shared" si="4"/>
        <v>0</v>
      </c>
      <c r="P42" s="192">
        <f>'Rider Rates'!$O$49</f>
        <v>45444</v>
      </c>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5">
      <c r="A43" s="61" t="s">
        <v>175</v>
      </c>
      <c r="B43" s="61"/>
      <c r="C43" s="61"/>
      <c r="D43" s="77"/>
      <c r="E43" s="78" t="s">
        <v>109</v>
      </c>
      <c r="F43" s="79" t="s">
        <v>8</v>
      </c>
      <c r="G43" s="203"/>
      <c r="H43" s="203"/>
      <c r="I43" s="80">
        <f>'Rider Rates'!$B$50</f>
        <v>0</v>
      </c>
      <c r="J43" s="80">
        <f t="shared" si="3"/>
        <v>0</v>
      </c>
      <c r="K43" s="81"/>
      <c r="L43" s="162"/>
      <c r="M43" s="162"/>
      <c r="N43" s="162">
        <f>I43</f>
        <v>0</v>
      </c>
      <c r="O43" s="162">
        <f t="shared" si="4"/>
        <v>0</v>
      </c>
      <c r="P43" s="192">
        <f>'Rider Rates'!$O$50</f>
        <v>45444</v>
      </c>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5">
      <c r="A44" s="163" t="s">
        <v>174</v>
      </c>
      <c r="B44" s="61"/>
      <c r="C44" s="61"/>
      <c r="D44" s="77">
        <f>IF($C$16&lt;0,0,$C$16)</f>
        <v>0</v>
      </c>
      <c r="E44" s="78" t="s">
        <v>41</v>
      </c>
      <c r="F44" s="79" t="s">
        <v>8</v>
      </c>
      <c r="G44" s="80"/>
      <c r="H44" s="80"/>
      <c r="I44" s="80">
        <f>'Rider Rates'!$H$51</f>
        <v>0</v>
      </c>
      <c r="J44" s="80">
        <f t="shared" si="3"/>
        <v>0</v>
      </c>
      <c r="K44" s="81" t="s">
        <v>42</v>
      </c>
      <c r="L44" s="82"/>
      <c r="M44" s="82"/>
      <c r="N44" s="82">
        <f>ROUND(I44*D44,2)</f>
        <v>0</v>
      </c>
      <c r="O44" s="162">
        <f t="shared" si="4"/>
        <v>0</v>
      </c>
      <c r="P44" s="192">
        <f>'Rider Rates'!$O$51</f>
        <v>45444</v>
      </c>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5">
      <c r="A45" s="271" t="s">
        <v>289</v>
      </c>
      <c r="B45" s="61"/>
      <c r="C45" s="61"/>
      <c r="D45" s="77">
        <f>IF($C$16&lt;0,0,$C$16)</f>
        <v>0</v>
      </c>
      <c r="E45" s="78" t="s">
        <v>41</v>
      </c>
      <c r="F45" s="79" t="s">
        <v>8</v>
      </c>
      <c r="G45" s="87"/>
      <c r="H45" s="88"/>
      <c r="I45" s="80">
        <f>'Rider Rates'!$H$54</f>
        <v>4.5409999999999998E-4</v>
      </c>
      <c r="J45" s="80">
        <f>SUM(G45:I45)</f>
        <v>4.5409999999999998E-4</v>
      </c>
      <c r="K45" s="81" t="s">
        <v>42</v>
      </c>
      <c r="L45" s="82"/>
      <c r="M45" s="82"/>
      <c r="N45" s="82">
        <f>ROUND(D45*I45,2)</f>
        <v>0</v>
      </c>
      <c r="O45" s="197">
        <f>SUM(L45:N45)</f>
        <v>0</v>
      </c>
      <c r="P45" s="192">
        <f>'Rider Rates'!$O$54</f>
        <v>46112</v>
      </c>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5">
      <c r="A46" s="76" t="s">
        <v>91</v>
      </c>
      <c r="B46" s="61"/>
      <c r="C46" s="61"/>
      <c r="D46" s="77">
        <f>IF('Customer Info'!C33=TRUE,0,IF($C$16&lt;0,0,$C$16))</f>
        <v>0</v>
      </c>
      <c r="E46" s="78" t="s">
        <v>41</v>
      </c>
      <c r="F46" s="79" t="s">
        <v>8</v>
      </c>
      <c r="G46" s="80"/>
      <c r="H46" s="80"/>
      <c r="I46" s="80">
        <f>'Rider Rates'!$H$55</f>
        <v>0</v>
      </c>
      <c r="J46" s="80">
        <f>SUM(G46:I46)</f>
        <v>0</v>
      </c>
      <c r="K46" s="81" t="s">
        <v>42</v>
      </c>
      <c r="L46" s="82"/>
      <c r="M46" s="82"/>
      <c r="N46" s="82">
        <f>ROUND(D46*I46,2)</f>
        <v>0</v>
      </c>
      <c r="O46" s="82">
        <f>SUM(L46:N46)</f>
        <v>0</v>
      </c>
      <c r="P46" s="192">
        <f>'Rider Rates'!$O$55</f>
        <v>45444</v>
      </c>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5">
      <c r="A47" s="61" t="s">
        <v>177</v>
      </c>
      <c r="B47" s="61"/>
      <c r="C47" s="61"/>
      <c r="D47" s="77"/>
      <c r="E47" s="78"/>
      <c r="F47" s="79"/>
      <c r="G47" s="203"/>
      <c r="H47" s="203"/>
      <c r="I47" s="80"/>
      <c r="J47" s="80"/>
      <c r="K47" s="81"/>
      <c r="L47" s="162"/>
      <c r="M47" s="162"/>
      <c r="N47" s="162"/>
      <c r="O47" s="162"/>
      <c r="P47" s="192"/>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5">
      <c r="A48" s="76"/>
      <c r="B48" s="61"/>
      <c r="C48" s="61"/>
      <c r="D48" s="77"/>
      <c r="E48" s="78"/>
      <c r="F48" s="79"/>
      <c r="G48" s="79"/>
      <c r="H48" s="79"/>
      <c r="I48" s="79"/>
      <c r="J48" s="79"/>
      <c r="K48" s="81"/>
      <c r="L48" s="79"/>
      <c r="M48" s="79"/>
      <c r="N48" s="79"/>
      <c r="O48" s="79"/>
      <c r="P48" s="192"/>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ht="13" x14ac:dyDescent="0.3">
      <c r="A49" s="278" t="s">
        <v>293</v>
      </c>
      <c r="B49" s="61"/>
      <c r="C49" s="61"/>
      <c r="D49" s="77"/>
      <c r="E49" s="78"/>
      <c r="F49" s="79"/>
      <c r="G49" s="79"/>
      <c r="H49" s="79"/>
      <c r="I49" s="79"/>
      <c r="J49" s="79"/>
      <c r="K49" s="81"/>
      <c r="L49" s="79"/>
      <c r="M49" s="79"/>
      <c r="N49" s="79"/>
      <c r="O49" s="79"/>
      <c r="P49" s="192"/>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x14ac:dyDescent="0.25">
      <c r="A50" s="163" t="s">
        <v>155</v>
      </c>
      <c r="B50" s="61"/>
      <c r="C50" s="61"/>
      <c r="D50" s="77">
        <f>IF($C$16&lt;0,0,$C$16)</f>
        <v>0</v>
      </c>
      <c r="E50" s="78" t="s">
        <v>41</v>
      </c>
      <c r="F50" s="79" t="s">
        <v>8</v>
      </c>
      <c r="G50" s="80"/>
      <c r="H50" s="80">
        <f>'Rider Rates'!$B$64</f>
        <v>4.34364E-2</v>
      </c>
      <c r="I50" s="80"/>
      <c r="J50" s="80">
        <f>SUM(G50:I50)</f>
        <v>4.34364E-2</v>
      </c>
      <c r="K50" s="81" t="s">
        <v>42</v>
      </c>
      <c r="L50" s="82"/>
      <c r="M50" s="82">
        <f>ROUND(D50*H50,2)</f>
        <v>0</v>
      </c>
      <c r="N50" s="160"/>
      <c r="O50" s="82">
        <f>SUM(L50:N50)</f>
        <v>0</v>
      </c>
      <c r="P50" s="192">
        <f>'Rider Rates'!$L$64</f>
        <v>46112</v>
      </c>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5">
      <c r="A51" s="163"/>
      <c r="B51" s="61"/>
      <c r="C51" s="61"/>
      <c r="D51" s="77"/>
      <c r="E51" s="78"/>
      <c r="F51" s="79"/>
      <c r="G51" s="79"/>
      <c r="H51" s="79"/>
      <c r="I51" s="79"/>
      <c r="J51" s="79"/>
      <c r="K51" s="79"/>
      <c r="L51" s="79"/>
      <c r="M51" s="79"/>
      <c r="N51" s="79"/>
      <c r="O51" s="79"/>
      <c r="P51" s="192"/>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ht="13" x14ac:dyDescent="0.3">
      <c r="A52" s="278" t="s">
        <v>294</v>
      </c>
      <c r="B52" s="61"/>
      <c r="C52" s="61"/>
      <c r="D52" s="77"/>
      <c r="E52" s="78"/>
      <c r="F52" s="79"/>
      <c r="G52" s="79"/>
      <c r="H52" s="79"/>
      <c r="I52" s="79"/>
      <c r="J52" s="79"/>
      <c r="K52" s="79"/>
      <c r="L52" s="79"/>
      <c r="M52" s="79"/>
      <c r="N52" s="79"/>
      <c r="O52" s="79"/>
      <c r="P52" s="192"/>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x14ac:dyDescent="0.25">
      <c r="A53" s="163" t="s">
        <v>157</v>
      </c>
      <c r="B53" s="61"/>
      <c r="C53" s="61"/>
      <c r="D53" s="77">
        <f>'Customer Info'!$B$21+'Customer Info'!$B$22-'Customer Info'!$B$23</f>
        <v>0</v>
      </c>
      <c r="E53" s="78" t="s">
        <v>41</v>
      </c>
      <c r="F53" s="79" t="s">
        <v>8</v>
      </c>
      <c r="G53" s="80">
        <f>'Rider Rates'!$B$70</f>
        <v>7.5079999999999994E-2</v>
      </c>
      <c r="H53" s="80"/>
      <c r="I53" s="80"/>
      <c r="J53" s="185">
        <f t="shared" ref="J53:J58" si="5">SUM(G53:H53)</f>
        <v>7.5079999999999994E-2</v>
      </c>
      <c r="K53" s="81" t="s">
        <v>42</v>
      </c>
      <c r="L53" s="82">
        <f t="shared" ref="L53:L58" si="6">ROUND(D53*G53,2)</f>
        <v>0</v>
      </c>
      <c r="M53" s="82"/>
      <c r="N53" s="82"/>
      <c r="O53" s="82">
        <f t="shared" si="1"/>
        <v>0</v>
      </c>
      <c r="P53" s="192">
        <f>'Rider Rates'!$G$70</f>
        <v>46174</v>
      </c>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5">
      <c r="A54" s="61" t="s">
        <v>144</v>
      </c>
      <c r="B54" s="61"/>
      <c r="C54" s="61"/>
      <c r="D54" s="77">
        <f>MIN(('Customer Info'!$B$21+'Customer Info'!$B$22-'Customer Info'!$B$23),750)</f>
        <v>0</v>
      </c>
      <c r="E54" s="78" t="s">
        <v>41</v>
      </c>
      <c r="F54" s="79" t="s">
        <v>8</v>
      </c>
      <c r="G54" s="124">
        <f>'Rider Rates'!$G$76</f>
        <v>3.18762E-2</v>
      </c>
      <c r="H54" s="80"/>
      <c r="I54" s="80"/>
      <c r="J54" s="185">
        <f t="shared" si="5"/>
        <v>3.18762E-2</v>
      </c>
      <c r="K54" s="81" t="s">
        <v>42</v>
      </c>
      <c r="L54" s="82">
        <f t="shared" si="6"/>
        <v>0</v>
      </c>
      <c r="M54" s="82"/>
      <c r="N54" s="82"/>
      <c r="O54" s="82">
        <f t="shared" si="1"/>
        <v>0</v>
      </c>
      <c r="P54" s="192">
        <f>'Rider Rates'!$R$76</f>
        <v>46174</v>
      </c>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5">
      <c r="A55" s="61" t="s">
        <v>145</v>
      </c>
      <c r="B55" s="61"/>
      <c r="C55" s="61"/>
      <c r="D55" s="77">
        <f>IF(('Customer Info'!$B$21+'Customer Info'!$B$22-'Customer Info'!$B$23)&lt;=750,0,IF(C16-750&gt;150,150,C16-750))</f>
        <v>0</v>
      </c>
      <c r="E55" s="78" t="s">
        <v>41</v>
      </c>
      <c r="F55" s="79" t="s">
        <v>8</v>
      </c>
      <c r="G55" s="124">
        <f>'Rider Rates'!H76</f>
        <v>1.72503E-2</v>
      </c>
      <c r="H55" s="80"/>
      <c r="I55" s="80"/>
      <c r="J55" s="185">
        <f t="shared" si="5"/>
        <v>1.72503E-2</v>
      </c>
      <c r="K55" s="81" t="s">
        <v>42</v>
      </c>
      <c r="L55" s="82">
        <f t="shared" si="6"/>
        <v>0</v>
      </c>
      <c r="M55" s="82"/>
      <c r="N55" s="82"/>
      <c r="O55" s="82">
        <f t="shared" si="1"/>
        <v>0</v>
      </c>
      <c r="P55" s="192">
        <f>'Rider Rates'!$R$76</f>
        <v>46174</v>
      </c>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5">
      <c r="A56" s="61" t="s">
        <v>146</v>
      </c>
      <c r="B56" s="61"/>
      <c r="C56" s="61"/>
      <c r="D56" s="77">
        <f>IF(C16=0,0,IF(C16-900&gt;=0,C16-900,0))</f>
        <v>0</v>
      </c>
      <c r="E56" s="78" t="s">
        <v>41</v>
      </c>
      <c r="F56" s="79" t="s">
        <v>8</v>
      </c>
      <c r="G56" s="124">
        <f>'Rider Rates'!$I$76</f>
        <v>2.0174299999999999E-2</v>
      </c>
      <c r="H56" s="80"/>
      <c r="I56" s="80"/>
      <c r="J56" s="185">
        <f t="shared" si="5"/>
        <v>2.0174299999999999E-2</v>
      </c>
      <c r="K56" s="81" t="s">
        <v>42</v>
      </c>
      <c r="L56" s="82">
        <f t="shared" si="6"/>
        <v>0</v>
      </c>
      <c r="M56" s="82"/>
      <c r="N56" s="82"/>
      <c r="O56" s="82">
        <f t="shared" si="1"/>
        <v>0</v>
      </c>
      <c r="P56" s="192">
        <f>'Rider Rates'!$R$76</f>
        <v>46174</v>
      </c>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5">
      <c r="A57" s="163" t="s">
        <v>158</v>
      </c>
      <c r="B57" s="61"/>
      <c r="C57" s="61"/>
      <c r="D57" s="77">
        <f>'Customer Info'!$B$21+'Customer Info'!$B$22-'Customer Info'!$B$23</f>
        <v>0</v>
      </c>
      <c r="E57" s="78" t="s">
        <v>41</v>
      </c>
      <c r="F57" s="79" t="s">
        <v>8</v>
      </c>
      <c r="G57" s="80">
        <f>'Rider Rates'!$B$79</f>
        <v>4.1209999999999997E-3</v>
      </c>
      <c r="H57" s="80"/>
      <c r="I57" s="80"/>
      <c r="J57" s="185">
        <f t="shared" si="5"/>
        <v>4.1209999999999997E-3</v>
      </c>
      <c r="K57" s="81" t="s">
        <v>42</v>
      </c>
      <c r="L57" s="82">
        <f t="shared" si="6"/>
        <v>0</v>
      </c>
      <c r="M57" s="82"/>
      <c r="N57" s="82"/>
      <c r="O57" s="82">
        <f>SUM(L57:N57)</f>
        <v>0</v>
      </c>
      <c r="P57" s="192">
        <f>'Rider Rates'!$C$79</f>
        <v>46203</v>
      </c>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5">
      <c r="A58" s="76" t="s">
        <v>134</v>
      </c>
      <c r="B58" s="61"/>
      <c r="C58" s="61"/>
      <c r="D58" s="77">
        <f>'Customer Info'!$B$21+'Customer Info'!$B$22-'Customer Info'!$B$23</f>
        <v>0</v>
      </c>
      <c r="E58" s="78" t="s">
        <v>41</v>
      </c>
      <c r="F58" s="79" t="s">
        <v>8</v>
      </c>
      <c r="G58" s="80">
        <f>'Rider Rates'!$B$82</f>
        <v>3.8972999999999998E-3</v>
      </c>
      <c r="H58" s="80"/>
      <c r="I58" s="93"/>
      <c r="J58" s="185">
        <f t="shared" si="5"/>
        <v>3.8972999999999998E-3</v>
      </c>
      <c r="K58" s="81" t="s">
        <v>42</v>
      </c>
      <c r="L58" s="82">
        <f t="shared" si="6"/>
        <v>0</v>
      </c>
      <c r="M58" s="82"/>
      <c r="N58" s="82"/>
      <c r="O58" s="82">
        <f t="shared" ref="O58" si="7">SUM(L58:N58)</f>
        <v>0</v>
      </c>
      <c r="P58" s="192">
        <f>'Rider Rates'!$E$82</f>
        <v>45444</v>
      </c>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5">
      <c r="A59" s="76"/>
      <c r="B59" s="61"/>
      <c r="C59" s="61"/>
      <c r="D59" s="77"/>
      <c r="E59" s="78"/>
      <c r="F59" s="79"/>
      <c r="G59" s="367"/>
      <c r="H59" s="367"/>
      <c r="I59" s="370"/>
      <c r="J59" s="368"/>
      <c r="K59" s="81"/>
      <c r="L59" s="369"/>
      <c r="M59" s="369"/>
      <c r="N59" s="369"/>
      <c r="O59" s="369"/>
      <c r="P59" s="192"/>
      <c r="Q59" s="79"/>
      <c r="R59" s="83"/>
      <c r="S59" s="81"/>
      <c r="T59" s="84"/>
      <c r="U59" s="61"/>
      <c r="V59" s="85"/>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ht="13" x14ac:dyDescent="0.3">
      <c r="A60" s="136" t="s">
        <v>70</v>
      </c>
      <c r="B60" s="112"/>
      <c r="C60" s="112"/>
      <c r="D60" s="137"/>
      <c r="E60" s="138"/>
      <c r="F60" s="139"/>
      <c r="G60" s="139"/>
      <c r="H60" s="139"/>
      <c r="I60" s="139"/>
      <c r="J60" s="139"/>
      <c r="K60" s="140"/>
      <c r="L60" s="128">
        <f>SUM(L27:L58)</f>
        <v>0</v>
      </c>
      <c r="M60" s="128">
        <f>SUM(M27:M58)</f>
        <v>0</v>
      </c>
      <c r="N60" s="128" t="e">
        <f>SUM(N27:N58)</f>
        <v>#REF!</v>
      </c>
      <c r="O60" s="128" t="e">
        <f>SUM(O27:O58)</f>
        <v>#REF!</v>
      </c>
      <c r="P60" s="141"/>
      <c r="Q60" s="79"/>
      <c r="R60" s="125"/>
      <c r="S60" s="125"/>
      <c r="T60" s="145"/>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5">
      <c r="A61" s="61"/>
      <c r="B61" s="61"/>
      <c r="C61" s="61"/>
      <c r="D61" s="77"/>
      <c r="E61" s="78"/>
      <c r="F61" s="79"/>
      <c r="G61" s="79"/>
      <c r="H61" s="79"/>
      <c r="I61" s="79"/>
      <c r="J61" s="83"/>
      <c r="K61" s="81"/>
      <c r="L61" s="79"/>
      <c r="M61" s="79"/>
      <c r="N61" s="79"/>
      <c r="O61" s="79"/>
      <c r="P61" s="123"/>
      <c r="Q61" s="79"/>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ht="13" x14ac:dyDescent="0.3">
      <c r="A62" s="129"/>
      <c r="B62" s="129"/>
      <c r="C62" s="129"/>
      <c r="D62" s="129"/>
      <c r="E62" s="129"/>
      <c r="F62" s="129"/>
      <c r="G62" s="129"/>
      <c r="H62" s="129"/>
      <c r="I62" s="129"/>
      <c r="J62" s="129"/>
      <c r="K62" s="129"/>
      <c r="L62" s="142">
        <f>L22+L60</f>
        <v>0</v>
      </c>
      <c r="M62" s="142">
        <f>M22+M60</f>
        <v>0</v>
      </c>
      <c r="N62" s="142" t="e">
        <f>N22+N60</f>
        <v>#REF!</v>
      </c>
      <c r="O62" s="143" t="e">
        <f>O22+O60</f>
        <v>#REF!</v>
      </c>
      <c r="P62" s="143"/>
      <c r="Q62" s="79"/>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ht="13" x14ac:dyDescent="0.3">
      <c r="A63" s="61"/>
      <c r="B63" s="61"/>
      <c r="C63" s="61"/>
      <c r="D63" s="61"/>
      <c r="E63" s="61"/>
      <c r="F63" s="61"/>
      <c r="G63" s="61"/>
      <c r="H63" s="61"/>
      <c r="I63" s="61"/>
      <c r="J63" s="61"/>
      <c r="K63" s="61"/>
      <c r="L63" s="61"/>
      <c r="M63" s="61"/>
      <c r="N63" s="61"/>
      <c r="O63" s="61"/>
      <c r="P63" s="61"/>
      <c r="Q63" s="125"/>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ht="13" x14ac:dyDescent="0.3">
      <c r="A64" s="125" t="s">
        <v>88</v>
      </c>
      <c r="B64" s="61"/>
      <c r="C64" s="61"/>
      <c r="D64" s="61"/>
      <c r="E64" s="61"/>
      <c r="F64" s="61"/>
      <c r="G64" s="61"/>
      <c r="H64" s="61"/>
      <c r="I64" s="61"/>
      <c r="J64" s="61"/>
      <c r="K64" s="61"/>
      <c r="L64" s="61"/>
      <c r="M64" s="61"/>
      <c r="N64" s="61"/>
      <c r="O64" s="84" t="e">
        <f>IF($C$16&lt;=0,MIN(O20,O62), O20)</f>
        <v>#REF!</v>
      </c>
      <c r="P64" s="61"/>
      <c r="Q64" s="125"/>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ht="13" x14ac:dyDescent="0.3">
      <c r="A65" s="61"/>
      <c r="B65" s="125"/>
      <c r="C65" s="125"/>
      <c r="D65" s="125"/>
      <c r="E65" s="125"/>
      <c r="F65" s="125"/>
      <c r="G65" s="125"/>
      <c r="H65" s="125"/>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ht="13" x14ac:dyDescent="0.3">
      <c r="A66" s="112" t="s">
        <v>110</v>
      </c>
      <c r="B66" s="61"/>
      <c r="C66" s="61"/>
      <c r="D66" s="61"/>
      <c r="E66" s="61"/>
      <c r="F66" s="61"/>
      <c r="G66" s="61"/>
      <c r="H66" s="61"/>
      <c r="I66" s="61"/>
      <c r="J66" s="61"/>
      <c r="K66" s="61"/>
      <c r="L66" s="61"/>
      <c r="M66" s="61"/>
      <c r="N66" s="61"/>
      <c r="O66" s="146" t="e">
        <f>IF($C$16&lt;0,O62,IF(O62&gt;O64,O62,I61))</f>
        <v>#REF!</v>
      </c>
      <c r="P66" s="79"/>
      <c r="Q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row>
    <row r="67" spans="1:236" ht="13" x14ac:dyDescent="0.3">
      <c r="A67" s="61"/>
      <c r="B67" s="61"/>
      <c r="C67" s="61"/>
      <c r="D67" s="61"/>
      <c r="E67" s="61"/>
      <c r="F67" s="61"/>
      <c r="G67" s="61"/>
      <c r="H67" s="61"/>
      <c r="I67" s="61"/>
      <c r="J67" s="61"/>
      <c r="K67" s="61"/>
      <c r="L67" s="61"/>
      <c r="M67" s="61"/>
      <c r="N67" s="61"/>
      <c r="O67" s="104"/>
      <c r="P67" s="79"/>
      <c r="Q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row>
    <row r="68" spans="1:236" ht="13" x14ac:dyDescent="0.3">
      <c r="A68" s="61"/>
      <c r="B68" s="125"/>
      <c r="C68" s="125"/>
      <c r="D68" s="125"/>
      <c r="E68" s="125"/>
      <c r="F68" s="125"/>
      <c r="G68" s="125"/>
      <c r="H68" s="125"/>
      <c r="I68" s="125" t="s">
        <v>114</v>
      </c>
      <c r="J68" s="125"/>
      <c r="K68" s="125"/>
      <c r="L68" s="147"/>
      <c r="M68" s="147"/>
      <c r="N68" s="147"/>
      <c r="O68" s="147">
        <f>ROUND(IF($C$16&lt;1,0,O62/($C$16*100)*10000),2)</f>
        <v>0</v>
      </c>
      <c r="P68" s="32" t="s">
        <v>83</v>
      </c>
      <c r="Q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c r="HN68" s="61"/>
      <c r="HO68" s="61"/>
      <c r="HP68" s="61"/>
      <c r="HQ68" s="61"/>
      <c r="HR68" s="61"/>
      <c r="HS68" s="61"/>
      <c r="HT68" s="61"/>
      <c r="HU68" s="61"/>
      <c r="HV68" s="61"/>
      <c r="HW68" s="61"/>
      <c r="HX68" s="61"/>
      <c r="HY68" s="61"/>
      <c r="HZ68" s="61"/>
      <c r="IA68" s="61"/>
      <c r="IB68" s="61"/>
    </row>
    <row r="69" spans="1:236" ht="13" x14ac:dyDescent="0.3">
      <c r="A69" s="61"/>
      <c r="B69" s="61"/>
      <c r="C69" s="61"/>
      <c r="D69" s="61"/>
      <c r="E69" s="61"/>
      <c r="F69" s="61"/>
      <c r="G69" s="61"/>
      <c r="H69" s="148"/>
      <c r="I69" s="189"/>
      <c r="J69" s="61"/>
      <c r="K69" s="61"/>
      <c r="L69" s="61"/>
      <c r="M69" s="61"/>
      <c r="N69" s="61"/>
      <c r="O69" s="190"/>
      <c r="P69" s="23"/>
      <c r="Q69" s="61"/>
      <c r="AE69" s="362"/>
      <c r="AF69" s="362"/>
      <c r="AG69" s="61"/>
      <c r="AH69" s="61"/>
      <c r="AI69" s="61"/>
      <c r="AJ69" s="61"/>
      <c r="AK69" s="61"/>
      <c r="AL69" s="61"/>
      <c r="AM69" s="61"/>
      <c r="AN69" s="61"/>
      <c r="AO69" s="61"/>
      <c r="AP69" s="61"/>
      <c r="AQ69" s="61"/>
      <c r="AR69" s="61"/>
      <c r="AS69" s="61"/>
      <c r="AT69" s="61"/>
      <c r="HE69" s="61"/>
      <c r="HF69" s="61"/>
      <c r="HG69" s="61"/>
      <c r="HH69" s="61"/>
      <c r="HI69" s="61"/>
      <c r="HJ69" s="61"/>
      <c r="HK69" s="61"/>
      <c r="HL69" s="61"/>
      <c r="HM69" s="61"/>
      <c r="HN69" s="61"/>
    </row>
    <row r="70" spans="1:236" x14ac:dyDescent="0.25">
      <c r="A70" s="61"/>
    </row>
    <row r="71" spans="1:236" x14ac:dyDescent="0.25">
      <c r="A71" s="61"/>
    </row>
    <row r="72" spans="1:236" x14ac:dyDescent="0.25">
      <c r="A72" s="61"/>
    </row>
    <row r="73" spans="1:236" x14ac:dyDescent="0.25">
      <c r="A73" s="61"/>
    </row>
    <row r="74" spans="1:236" x14ac:dyDescent="0.25">
      <c r="A74" s="61"/>
    </row>
    <row r="75" spans="1:236" x14ac:dyDescent="0.25">
      <c r="A75" s="61"/>
    </row>
  </sheetData>
  <mergeCells count="9">
    <mergeCell ref="A13:I13"/>
    <mergeCell ref="G18:J18"/>
    <mergeCell ref="L18:O18"/>
    <mergeCell ref="A1:P1"/>
    <mergeCell ref="A2:P2"/>
    <mergeCell ref="A4:P4"/>
    <mergeCell ref="A5:P5"/>
    <mergeCell ref="B6:O6"/>
    <mergeCell ref="A7:K7"/>
  </mergeCells>
  <printOptions horizontalCentered="1"/>
  <pageMargins left="0" right="0" top="0.5" bottom="0.5" header="0.5" footer="0.5"/>
  <pageSetup scale="57"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6977" r:id="rId4" name="Button 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26978" r:id="rId5" name="Button 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26979" r:id="rId6" name="Button 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26980" r:id="rId7" name="Button 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126981" r:id="rId8" name="Button 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FD89A-F3B1-4B91-A438-AE1FDD486149}">
  <sheetPr>
    <pageSetUpPr fitToPage="1"/>
  </sheetPr>
  <dimension ref="A1:HM95"/>
  <sheetViews>
    <sheetView showGridLines="0" zoomScale="80" zoomScaleNormal="80" workbookViewId="0">
      <selection sqref="A1:P1"/>
    </sheetView>
  </sheetViews>
  <sheetFormatPr defaultColWidth="9.1796875" defaultRowHeight="12.5" x14ac:dyDescent="0.25"/>
  <cols>
    <col min="1" max="1" width="31" style="213" customWidth="1"/>
    <col min="2" max="2" width="2.1796875" style="213" customWidth="1"/>
    <col min="3" max="3" width="24.81640625" style="213" customWidth="1"/>
    <col min="4" max="4" width="15.26953125" style="213" customWidth="1"/>
    <col min="5" max="5" width="9.81640625" style="213" customWidth="1"/>
    <col min="6" max="6" width="3.7265625" style="213" customWidth="1"/>
    <col min="7" max="8" width="13.26953125" style="213" customWidth="1"/>
    <col min="9" max="9" width="14.54296875" style="213" customWidth="1"/>
    <col min="10" max="10" width="13.26953125" style="213" customWidth="1"/>
    <col min="11" max="11" width="7" style="213" customWidth="1"/>
    <col min="12" max="12" width="15.1796875" style="213" customWidth="1"/>
    <col min="13" max="14" width="14.453125" style="213" customWidth="1"/>
    <col min="15" max="15" width="16.26953125" style="213" bestFit="1" customWidth="1"/>
    <col min="16" max="16" width="13.81640625" style="213" bestFit="1" customWidth="1"/>
    <col min="17" max="17" width="9.1796875" style="213"/>
    <col min="18" max="26" width="9.1796875" style="213" hidden="1" customWidth="1"/>
    <col min="27" max="27" width="10.54296875" style="213" hidden="1" customWidth="1"/>
    <col min="28" max="29" width="9.1796875" style="213" hidden="1" customWidth="1"/>
    <col min="30" max="30" width="10" style="213" hidden="1" customWidth="1"/>
    <col min="31" max="31" width="15.1796875" style="213" customWidth="1"/>
    <col min="32" max="16384" width="9.1796875" style="213"/>
  </cols>
  <sheetData>
    <row r="1" spans="1:30" ht="20" x14ac:dyDescent="0.4">
      <c r="A1" s="499" t="s">
        <v>346</v>
      </c>
      <c r="B1" s="500"/>
      <c r="C1" s="500"/>
      <c r="D1" s="500"/>
      <c r="E1" s="500"/>
      <c r="F1" s="500"/>
      <c r="G1" s="500"/>
      <c r="H1" s="500"/>
      <c r="I1" s="500"/>
      <c r="J1" s="500"/>
      <c r="K1" s="500"/>
      <c r="L1" s="500"/>
      <c r="M1" s="500"/>
      <c r="N1" s="500"/>
      <c r="O1" s="500"/>
      <c r="P1" s="501"/>
    </row>
    <row r="2" spans="1:30" ht="18" x14ac:dyDescent="0.4">
      <c r="A2" s="532" t="s">
        <v>262</v>
      </c>
      <c r="B2" s="533"/>
      <c r="C2" s="533"/>
      <c r="D2" s="533"/>
      <c r="E2" s="533"/>
      <c r="F2" s="533"/>
      <c r="G2" s="533"/>
      <c r="H2" s="533"/>
      <c r="I2" s="533"/>
      <c r="J2" s="533"/>
      <c r="K2" s="533"/>
      <c r="L2" s="533"/>
      <c r="M2" s="533"/>
      <c r="N2" s="533"/>
      <c r="O2" s="533"/>
      <c r="P2" s="534"/>
    </row>
    <row r="3" spans="1:30" ht="8.25" customHeight="1" x14ac:dyDescent="0.4">
      <c r="A3" s="436"/>
      <c r="B3" s="437"/>
      <c r="C3" s="437"/>
      <c r="D3" s="437"/>
      <c r="E3" s="437"/>
      <c r="F3" s="437"/>
      <c r="G3" s="437"/>
      <c r="H3" s="437"/>
      <c r="I3" s="437"/>
      <c r="J3" s="437"/>
      <c r="K3" s="437"/>
      <c r="L3" s="437"/>
      <c r="M3" s="437"/>
      <c r="N3" s="437"/>
      <c r="O3" s="437"/>
      <c r="P3" s="438"/>
    </row>
    <row r="4" spans="1:30" ht="15.5" x14ac:dyDescent="0.35">
      <c r="A4" s="540" t="s">
        <v>90</v>
      </c>
      <c r="B4" s="541"/>
      <c r="C4" s="541"/>
      <c r="D4" s="541"/>
      <c r="E4" s="541"/>
      <c r="F4" s="541"/>
      <c r="G4" s="541"/>
      <c r="H4" s="541"/>
      <c r="I4" s="541"/>
      <c r="J4" s="541"/>
      <c r="K4" s="541"/>
      <c r="L4" s="541"/>
      <c r="M4" s="541"/>
      <c r="N4" s="541"/>
      <c r="O4" s="541"/>
      <c r="P4" s="542"/>
    </row>
    <row r="5" spans="1:30" ht="15.65" customHeight="1" x14ac:dyDescent="0.25">
      <c r="A5" s="543" t="s">
        <v>287</v>
      </c>
      <c r="B5" s="543"/>
      <c r="C5" s="543"/>
      <c r="D5" s="543"/>
      <c r="E5" s="543"/>
      <c r="F5" s="543"/>
      <c r="G5" s="543"/>
      <c r="H5" s="543"/>
      <c r="I5" s="543"/>
      <c r="J5" s="543"/>
      <c r="K5" s="543"/>
      <c r="L5" s="543"/>
      <c r="M5" s="543"/>
      <c r="N5" s="543"/>
      <c r="O5" s="543"/>
      <c r="P5" s="544"/>
    </row>
    <row r="6" spans="1:30" x14ac:dyDescent="0.25">
      <c r="A6" s="330">
        <f ca="1">TODAY()</f>
        <v>46226</v>
      </c>
      <c r="B6" s="386"/>
      <c r="C6" s="387"/>
      <c r="D6" s="387"/>
      <c r="E6" s="387"/>
      <c r="F6" s="387"/>
      <c r="G6" s="387"/>
      <c r="H6" s="387"/>
      <c r="I6" s="387"/>
      <c r="P6" s="329"/>
    </row>
    <row r="7" spans="1:30" ht="25" x14ac:dyDescent="0.5">
      <c r="A7" s="545"/>
      <c r="B7" s="546"/>
      <c r="C7" s="546"/>
      <c r="D7" s="546"/>
      <c r="E7" s="546"/>
      <c r="F7" s="546"/>
      <c r="G7" s="546"/>
      <c r="H7" s="546"/>
      <c r="I7" s="546"/>
      <c r="J7" s="546"/>
      <c r="K7" s="546"/>
      <c r="L7" s="546"/>
      <c r="M7" s="546"/>
      <c r="N7" s="546"/>
      <c r="O7" s="546"/>
      <c r="P7" s="547"/>
    </row>
    <row r="8" spans="1:30" ht="15.5" x14ac:dyDescent="0.35">
      <c r="A8" s="331" t="s">
        <v>2</v>
      </c>
      <c r="B8" s="388"/>
      <c r="C8" s="214" cm="1">
        <f t="array" ref="C8:D8">'Customer Info'!B7:C7</f>
        <v>0</v>
      </c>
      <c r="D8" s="213">
        <v>0</v>
      </c>
      <c r="I8" s="389"/>
      <c r="P8" s="329"/>
    </row>
    <row r="9" spans="1:30" ht="15.5" x14ac:dyDescent="0.35">
      <c r="A9" s="332" t="s">
        <v>26</v>
      </c>
      <c r="B9" s="388"/>
      <c r="C9" s="214" cm="1">
        <f t="array" ref="C9:D9">'Customer Info'!B7:C7</f>
        <v>0</v>
      </c>
      <c r="D9" s="213">
        <v>0</v>
      </c>
      <c r="P9" s="329"/>
    </row>
    <row r="10" spans="1:30" ht="13" x14ac:dyDescent="0.3">
      <c r="A10" s="331" t="s">
        <v>3</v>
      </c>
      <c r="B10" s="390">
        <f>'Customer Info'!B8</f>
        <v>8</v>
      </c>
      <c r="C10" s="391" t="str">
        <f>LOOKUP(B10,R10:AD10,R12:AD12)</f>
        <v>August</v>
      </c>
      <c r="D10" s="216">
        <f>'Customer Info'!C8</f>
        <v>2026</v>
      </c>
      <c r="P10" s="329"/>
      <c r="S10" s="213">
        <v>1</v>
      </c>
      <c r="T10" s="213">
        <v>2</v>
      </c>
      <c r="U10" s="213">
        <v>3</v>
      </c>
      <c r="V10" s="213">
        <v>4</v>
      </c>
      <c r="W10" s="213">
        <v>5</v>
      </c>
      <c r="X10" s="213">
        <v>6</v>
      </c>
      <c r="Y10" s="213">
        <v>7</v>
      </c>
      <c r="Z10" s="213">
        <v>8</v>
      </c>
      <c r="AA10" s="213">
        <v>9</v>
      </c>
      <c r="AB10" s="213">
        <v>10</v>
      </c>
      <c r="AC10" s="213">
        <v>11</v>
      </c>
      <c r="AD10" s="213">
        <v>12</v>
      </c>
    </row>
    <row r="11" spans="1:30" ht="13" x14ac:dyDescent="0.3">
      <c r="A11" s="331" t="s">
        <v>250</v>
      </c>
      <c r="B11" s="390"/>
      <c r="C11" s="391" t="str">
        <f>'Customer Info'!$B$9</f>
        <v>No</v>
      </c>
      <c r="D11" s="216"/>
      <c r="P11" s="329"/>
    </row>
    <row r="12" spans="1:30" ht="15" customHeight="1" x14ac:dyDescent="0.3">
      <c r="A12" s="548"/>
      <c r="B12" s="549"/>
      <c r="C12" s="549"/>
      <c r="D12" s="549"/>
      <c r="E12" s="549"/>
      <c r="F12" s="549"/>
      <c r="G12" s="549"/>
      <c r="H12" s="549"/>
      <c r="I12" s="549"/>
      <c r="P12" s="329"/>
      <c r="R12" s="213" t="s">
        <v>109</v>
      </c>
      <c r="S12" s="233" t="s">
        <v>97</v>
      </c>
      <c r="T12" s="233" t="s">
        <v>98</v>
      </c>
      <c r="U12" s="233" t="s">
        <v>99</v>
      </c>
      <c r="V12" s="233" t="s">
        <v>100</v>
      </c>
      <c r="W12" s="233" t="s">
        <v>101</v>
      </c>
      <c r="X12" s="233" t="s">
        <v>102</v>
      </c>
      <c r="Y12" s="233" t="s">
        <v>103</v>
      </c>
      <c r="Z12" s="233" t="s">
        <v>104</v>
      </c>
      <c r="AA12" s="233" t="s">
        <v>105</v>
      </c>
      <c r="AB12" s="233" t="s">
        <v>107</v>
      </c>
      <c r="AC12" s="233" t="s">
        <v>106</v>
      </c>
      <c r="AD12" s="233" t="s">
        <v>108</v>
      </c>
    </row>
    <row r="13" spans="1:30" ht="13" x14ac:dyDescent="0.3">
      <c r="A13" s="333" t="s">
        <v>27</v>
      </c>
      <c r="B13" s="231"/>
      <c r="C13" s="231"/>
      <c r="D13" s="231"/>
      <c r="E13" s="231"/>
      <c r="F13" s="231"/>
      <c r="G13" s="231"/>
      <c r="H13" s="231"/>
      <c r="I13" s="231"/>
      <c r="J13" s="231"/>
      <c r="K13" s="231"/>
      <c r="L13" s="231"/>
      <c r="M13" s="231"/>
      <c r="N13" s="231"/>
      <c r="O13" s="231"/>
      <c r="P13" s="334"/>
      <c r="R13" s="213" t="s">
        <v>154</v>
      </c>
      <c r="S13" s="232">
        <v>3.1399999999999997E-2</v>
      </c>
      <c r="T13" s="232">
        <v>3.1399999999999997E-2</v>
      </c>
      <c r="U13" s="232">
        <v>3.1399999999999997E-2</v>
      </c>
      <c r="V13" s="232">
        <v>3.1399999999999997E-2</v>
      </c>
      <c r="W13" s="232">
        <v>3.1399999999999997E-2</v>
      </c>
      <c r="X13" s="232">
        <v>3.1399999999999997E-2</v>
      </c>
      <c r="Y13" s="232">
        <v>3.1399999999999997E-2</v>
      </c>
      <c r="Z13" s="232">
        <v>3.1399999999999997E-2</v>
      </c>
      <c r="AA13" s="232">
        <v>3.1399999999999997E-2</v>
      </c>
      <c r="AB13" s="232">
        <v>3.1399999999999997E-2</v>
      </c>
      <c r="AC13" s="232">
        <v>3.1399999999999997E-2</v>
      </c>
      <c r="AD13" s="232">
        <v>3.1399999999999997E-2</v>
      </c>
    </row>
    <row r="14" spans="1:30" x14ac:dyDescent="0.25">
      <c r="A14" s="335"/>
      <c r="C14" s="233" t="s">
        <v>54</v>
      </c>
      <c r="D14" s="233" t="s">
        <v>55</v>
      </c>
      <c r="P14" s="329"/>
    </row>
    <row r="15" spans="1:30" x14ac:dyDescent="0.25">
      <c r="A15" s="336" t="s">
        <v>28</v>
      </c>
      <c r="B15" s="392"/>
      <c r="C15" s="393">
        <f>'Customer Info'!$B$18</f>
        <v>0</v>
      </c>
      <c r="D15" s="393">
        <f>ROUND(C15*C21,1)</f>
        <v>0</v>
      </c>
      <c r="E15" s="392" t="s">
        <v>45</v>
      </c>
      <c r="F15" s="394"/>
      <c r="G15" s="392" t="s">
        <v>15</v>
      </c>
      <c r="I15" s="42" t="s">
        <v>15</v>
      </c>
      <c r="J15" s="392"/>
      <c r="K15" s="392"/>
      <c r="L15" s="392"/>
      <c r="M15" s="392"/>
      <c r="N15" s="392"/>
      <c r="P15" s="329"/>
    </row>
    <row r="16" spans="1:30" x14ac:dyDescent="0.25">
      <c r="A16" s="336" t="s">
        <v>29</v>
      </c>
      <c r="B16" s="392"/>
      <c r="C16" s="393">
        <f>'Customer Info'!$B$19</f>
        <v>0</v>
      </c>
      <c r="D16" s="393">
        <f>C16*C21</f>
        <v>0</v>
      </c>
      <c r="E16" s="392" t="s">
        <v>45</v>
      </c>
      <c r="F16" s="394"/>
      <c r="G16" s="392" t="s">
        <v>30</v>
      </c>
      <c r="I16" s="395" t="str">
        <f>IF(MAX(C15,C16)&gt;0,C17/(MAX(C15,C16)*730), " ")</f>
        <v xml:space="preserve"> </v>
      </c>
      <c r="J16" s="392"/>
      <c r="K16" s="392"/>
      <c r="L16" s="392"/>
      <c r="M16" s="392"/>
      <c r="N16" s="392"/>
      <c r="P16" s="329"/>
      <c r="X16" s="232"/>
      <c r="Y16" s="232"/>
      <c r="Z16" s="232"/>
      <c r="AA16" s="232"/>
    </row>
    <row r="17" spans="1:30" x14ac:dyDescent="0.25">
      <c r="A17" s="336" t="s">
        <v>43</v>
      </c>
      <c r="B17" s="392"/>
      <c r="C17" s="396">
        <f>IF('Customer Info'!$B$21+'Customer Info'!$B$22-'Customer Info'!$B$23&lt;0,0,'Customer Info'!$B$21+'Customer Info'!$B$22-'Customer Info'!$B$23)</f>
        <v>0</v>
      </c>
      <c r="D17" s="396">
        <f>C17*C21</f>
        <v>0</v>
      </c>
      <c r="E17" s="392" t="s">
        <v>41</v>
      </c>
      <c r="F17" s="394"/>
      <c r="G17" s="392"/>
      <c r="H17" s="392"/>
      <c r="I17" s="392"/>
      <c r="J17" s="392"/>
      <c r="K17" s="392"/>
      <c r="L17" s="392"/>
      <c r="M17" s="392"/>
      <c r="N17" s="392"/>
      <c r="O17" s="392"/>
      <c r="P17" s="329"/>
    </row>
    <row r="18" spans="1:30" x14ac:dyDescent="0.25">
      <c r="A18" s="336" t="s">
        <v>195</v>
      </c>
      <c r="B18" s="392"/>
      <c r="C18" s="396">
        <f>'Customer Info'!$B$27</f>
        <v>0</v>
      </c>
      <c r="D18" s="396">
        <f>$C$18*$C$21</f>
        <v>0</v>
      </c>
      <c r="E18" s="392" t="s">
        <v>198</v>
      </c>
      <c r="F18" s="394"/>
      <c r="K18" s="392"/>
      <c r="L18" s="392"/>
      <c r="M18" s="392"/>
      <c r="N18" s="392"/>
      <c r="P18" s="329"/>
    </row>
    <row r="19" spans="1:30" x14ac:dyDescent="0.25">
      <c r="A19" s="336" t="s">
        <v>196</v>
      </c>
      <c r="B19" s="392"/>
      <c r="C19" s="397">
        <f>IF('Customer Info'!$B$18=0,0,ROUND(MAX(ROUND('Customer Info'!$B$18*'GS PRI'!C21,1),ROUND('Customer Info'!$B$19*'GS PRI'!C21,1))/'Customer Info'!$D$29,1))</f>
        <v>0</v>
      </c>
      <c r="D19" s="393">
        <f>$C$19</f>
        <v>0</v>
      </c>
      <c r="E19" s="392" t="s">
        <v>199</v>
      </c>
      <c r="F19" s="394"/>
      <c r="K19" s="392"/>
      <c r="L19" s="392"/>
      <c r="M19" s="392"/>
      <c r="N19" s="392"/>
      <c r="P19" s="329"/>
    </row>
    <row r="20" spans="1:30" x14ac:dyDescent="0.25">
      <c r="A20" s="336" t="s">
        <v>197</v>
      </c>
      <c r="B20" s="392"/>
      <c r="C20" s="396"/>
      <c r="D20" s="397">
        <f>MAX(100,ROUND(1.15*(MAX('Customer Info'!$B$18*'GS PRI'!C21,'Customer Info'!$B$19*'GS PRI'!C21)),1))</f>
        <v>100</v>
      </c>
      <c r="E20" s="392" t="s">
        <v>199</v>
      </c>
      <c r="F20" s="394"/>
      <c r="K20" s="392"/>
      <c r="L20" s="392"/>
      <c r="M20" s="392"/>
      <c r="N20" s="392"/>
      <c r="P20" s="329"/>
    </row>
    <row r="21" spans="1:30" ht="13" x14ac:dyDescent="0.3">
      <c r="A21" s="336" t="s">
        <v>53</v>
      </c>
      <c r="B21" s="392"/>
      <c r="C21" s="398">
        <f>+'Customer Info'!$E$18</f>
        <v>1</v>
      </c>
      <c r="D21" s="392"/>
      <c r="E21" s="392"/>
      <c r="F21" s="394"/>
      <c r="G21" s="399"/>
      <c r="H21" s="399"/>
      <c r="I21" s="399"/>
      <c r="J21" s="399"/>
      <c r="K21" s="392"/>
      <c r="L21" s="392"/>
      <c r="M21" s="392"/>
      <c r="N21" s="392"/>
      <c r="P21" s="329"/>
      <c r="S21" s="232"/>
      <c r="T21" s="232"/>
      <c r="U21" s="232"/>
      <c r="V21" s="232"/>
      <c r="W21" s="232"/>
      <c r="X21" s="232"/>
      <c r="Y21" s="232"/>
      <c r="Z21" s="232"/>
      <c r="AA21" s="232"/>
      <c r="AB21" s="232"/>
      <c r="AC21" s="232"/>
      <c r="AD21" s="232"/>
    </row>
    <row r="22" spans="1:30" x14ac:dyDescent="0.25">
      <c r="A22" s="336" t="s">
        <v>15</v>
      </c>
      <c r="B22" s="392"/>
      <c r="C22" s="317" t="s">
        <v>15</v>
      </c>
      <c r="D22" s="550" t="s">
        <v>15</v>
      </c>
      <c r="E22" s="550"/>
      <c r="F22" s="550"/>
      <c r="G22" s="550"/>
      <c r="H22" s="550"/>
      <c r="K22" s="392"/>
      <c r="L22" s="392"/>
      <c r="M22" s="392"/>
      <c r="N22" s="392"/>
      <c r="O22" s="300"/>
      <c r="P22" s="329"/>
    </row>
    <row r="23" spans="1:30" ht="13" x14ac:dyDescent="0.3">
      <c r="A23" s="336" t="s">
        <v>15</v>
      </c>
      <c r="B23" s="392"/>
      <c r="C23" s="317" t="s">
        <v>15</v>
      </c>
      <c r="D23" s="550" t="s">
        <v>15</v>
      </c>
      <c r="E23" s="550"/>
      <c r="F23" s="550"/>
      <c r="G23" s="550"/>
      <c r="H23" s="550"/>
      <c r="I23" s="399"/>
      <c r="J23" s="399"/>
      <c r="K23" s="392"/>
      <c r="L23" s="392"/>
      <c r="M23" s="392"/>
      <c r="N23" s="392"/>
      <c r="O23" s="300"/>
      <c r="P23" s="329"/>
    </row>
    <row r="24" spans="1:30" ht="13" x14ac:dyDescent="0.3">
      <c r="A24" s="336"/>
      <c r="B24" s="392"/>
      <c r="C24" s="394"/>
      <c r="D24" s="394"/>
      <c r="E24" s="394"/>
      <c r="F24" s="394"/>
      <c r="G24" s="399"/>
      <c r="H24" s="399"/>
      <c r="I24" s="399"/>
      <c r="J24" s="399"/>
      <c r="K24" s="392"/>
      <c r="L24" s="392"/>
      <c r="M24" s="392"/>
      <c r="N24" s="392"/>
      <c r="O24" s="392"/>
      <c r="P24" s="329"/>
    </row>
    <row r="25" spans="1:30" ht="13" x14ac:dyDescent="0.3">
      <c r="A25" s="333" t="s">
        <v>31</v>
      </c>
      <c r="B25" s="231"/>
      <c r="C25" s="231"/>
      <c r="D25" s="231"/>
      <c r="E25" s="231"/>
      <c r="F25" s="231"/>
      <c r="G25" s="535" t="s">
        <v>67</v>
      </c>
      <c r="H25" s="536"/>
      <c r="I25" s="536"/>
      <c r="J25" s="537"/>
      <c r="K25" s="231"/>
      <c r="L25" s="538" t="s">
        <v>68</v>
      </c>
      <c r="M25" s="538"/>
      <c r="N25" s="538"/>
      <c r="O25" s="538"/>
      <c r="P25" s="329"/>
    </row>
    <row r="26" spans="1:30" ht="13" x14ac:dyDescent="0.3">
      <c r="A26" s="335"/>
      <c r="G26" s="230" t="s">
        <v>64</v>
      </c>
      <c r="H26" s="230" t="s">
        <v>65</v>
      </c>
      <c r="I26" s="230" t="s">
        <v>66</v>
      </c>
      <c r="J26" s="400" t="s">
        <v>34</v>
      </c>
      <c r="L26" s="373" t="s">
        <v>64</v>
      </c>
      <c r="M26" s="373" t="s">
        <v>65</v>
      </c>
      <c r="N26" s="373" t="s">
        <v>66</v>
      </c>
      <c r="O26" s="373" t="s">
        <v>34</v>
      </c>
      <c r="P26" s="401" t="s">
        <v>56</v>
      </c>
    </row>
    <row r="27" spans="1:30" x14ac:dyDescent="0.25">
      <c r="A27" s="335" t="s">
        <v>32</v>
      </c>
      <c r="G27" s="66"/>
      <c r="H27" s="66"/>
      <c r="I27" s="66">
        <f>'Rider Rates'!$B$24</f>
        <v>21</v>
      </c>
      <c r="J27" s="66">
        <f>SUM(G27:I27)</f>
        <v>21</v>
      </c>
      <c r="L27" s="229"/>
      <c r="M27" s="229"/>
      <c r="N27" s="229">
        <f>I27</f>
        <v>21</v>
      </c>
      <c r="O27" s="162">
        <f>SUM(L27:N27)</f>
        <v>21</v>
      </c>
      <c r="P27" s="338">
        <f>'Rider Rates'!$K$24</f>
        <v>46122</v>
      </c>
    </row>
    <row r="28" spans="1:30" x14ac:dyDescent="0.25">
      <c r="A28" s="335" t="s">
        <v>126</v>
      </c>
      <c r="D28" s="402">
        <f>D17</f>
        <v>0</v>
      </c>
      <c r="E28" s="403" t="s">
        <v>41</v>
      </c>
      <c r="F28" s="404" t="s">
        <v>8</v>
      </c>
      <c r="G28" s="64"/>
      <c r="H28" s="66"/>
      <c r="I28" s="66"/>
      <c r="J28" s="64"/>
      <c r="K28" s="405" t="s">
        <v>42</v>
      </c>
      <c r="L28" s="66"/>
      <c r="M28" s="229"/>
      <c r="N28" s="66"/>
      <c r="O28" s="162"/>
      <c r="P28" s="338"/>
    </row>
    <row r="29" spans="1:30" x14ac:dyDescent="0.25">
      <c r="A29" s="335" t="s">
        <v>33</v>
      </c>
      <c r="D29" s="406">
        <f>ROUND(MAX(D15,D16,('Customer Info'!B14-100)*0.6,('Customer Info'!B16-100)*0.6),1)</f>
        <v>0</v>
      </c>
      <c r="E29" s="392" t="s">
        <v>45</v>
      </c>
      <c r="F29" s="407" t="s">
        <v>8</v>
      </c>
      <c r="G29" s="65"/>
      <c r="H29" s="65"/>
      <c r="I29" s="66">
        <f>'Rider Rates'!$G$24</f>
        <v>9.0500000000000007</v>
      </c>
      <c r="J29" s="65">
        <f>SUM(G29:I29)</f>
        <v>9.0500000000000007</v>
      </c>
      <c r="K29" s="220" t="s">
        <v>44</v>
      </c>
      <c r="L29" s="66"/>
      <c r="M29" s="66"/>
      <c r="N29" s="66">
        <f>ROUND($D29*I29,2)</f>
        <v>0</v>
      </c>
      <c r="O29" s="162">
        <f>SUM(L29:N29)</f>
        <v>0</v>
      </c>
      <c r="P29" s="338">
        <f>'Rider Rates'!$K$24</f>
        <v>46122</v>
      </c>
    </row>
    <row r="30" spans="1:30" x14ac:dyDescent="0.25">
      <c r="A30" s="335" t="s">
        <v>185</v>
      </c>
      <c r="D30" s="406">
        <f>IF(D19&lt;=100,0,ROUND(IF(D19-D20&gt;0,D19-D20),1))</f>
        <v>0</v>
      </c>
      <c r="E30" s="392" t="s">
        <v>183</v>
      </c>
      <c r="F30" s="407" t="s">
        <v>8</v>
      </c>
      <c r="G30" s="89"/>
      <c r="H30" s="65"/>
      <c r="I30" s="66">
        <f>'Rider Rates'!$H$24</f>
        <v>1.67</v>
      </c>
      <c r="J30" s="89">
        <f>SUM(G30:I30)</f>
        <v>1.67</v>
      </c>
      <c r="K30" s="220" t="s">
        <v>44</v>
      </c>
      <c r="L30" s="66"/>
      <c r="M30" s="66"/>
      <c r="N30" s="66">
        <f>ROUND($D30*I30,2)</f>
        <v>0</v>
      </c>
      <c r="O30" s="66">
        <f>SUM(L30:N30)</f>
        <v>0</v>
      </c>
      <c r="P30" s="338">
        <f>'Rider Rates'!$K$24</f>
        <v>46122</v>
      </c>
    </row>
    <row r="31" spans="1:30" ht="13" x14ac:dyDescent="0.3">
      <c r="A31" s="339" t="s">
        <v>50</v>
      </c>
      <c r="B31" s="217"/>
      <c r="C31" s="217"/>
      <c r="D31" s="408"/>
      <c r="E31" s="408"/>
      <c r="F31" s="217"/>
      <c r="G31" s="217"/>
      <c r="H31" s="217"/>
      <c r="I31" s="217"/>
      <c r="J31" s="217"/>
      <c r="K31" s="409"/>
      <c r="L31" s="210"/>
      <c r="M31" s="210"/>
      <c r="N31" s="210">
        <f>SUM(N27:N30)</f>
        <v>21</v>
      </c>
      <c r="O31" s="210">
        <f>SUM(O27:O30)</f>
        <v>21</v>
      </c>
      <c r="P31" s="329"/>
    </row>
    <row r="32" spans="1:30" ht="13" x14ac:dyDescent="0.3">
      <c r="A32" s="340"/>
      <c r="B32" s="226"/>
      <c r="C32" s="228"/>
      <c r="D32" s="228"/>
      <c r="E32" s="228"/>
      <c r="F32" s="228"/>
      <c r="G32" s="227"/>
      <c r="H32" s="227"/>
      <c r="I32" s="227"/>
      <c r="J32" s="227"/>
      <c r="K32" s="226"/>
      <c r="L32" s="226"/>
      <c r="M32" s="226"/>
      <c r="N32" s="226"/>
      <c r="O32" s="226"/>
      <c r="P32" s="341"/>
    </row>
    <row r="33" spans="1:16" ht="13" x14ac:dyDescent="0.3">
      <c r="A33" s="342" t="s">
        <v>69</v>
      </c>
      <c r="D33" s="402"/>
      <c r="E33" s="402"/>
      <c r="K33" s="220"/>
      <c r="L33" s="220"/>
      <c r="M33" s="220"/>
      <c r="N33" s="220"/>
      <c r="O33" s="245"/>
      <c r="P33" s="318"/>
    </row>
    <row r="34" spans="1:16" ht="13" x14ac:dyDescent="0.3">
      <c r="A34" s="342"/>
      <c r="D34" s="402"/>
      <c r="E34" s="402"/>
      <c r="K34" s="220"/>
      <c r="L34" s="220"/>
      <c r="M34" s="220"/>
      <c r="N34" s="220"/>
      <c r="O34" s="245"/>
      <c r="P34" s="318"/>
    </row>
    <row r="35" spans="1:16" ht="13" x14ac:dyDescent="0.3">
      <c r="A35" s="410" t="s">
        <v>292</v>
      </c>
      <c r="D35" s="402"/>
      <c r="E35" s="402"/>
      <c r="K35" s="220"/>
      <c r="L35" s="220"/>
      <c r="M35" s="220"/>
      <c r="N35" s="220"/>
      <c r="O35" s="245"/>
      <c r="P35" s="329"/>
    </row>
    <row r="36" spans="1:16" x14ac:dyDescent="0.25">
      <c r="A36" s="343" t="s">
        <v>372</v>
      </c>
      <c r="D36" s="402">
        <f>IF($C$17&lt;0,0,IF($C$17&gt;833000,833000,$C$17))</f>
        <v>0</v>
      </c>
      <c r="E36" s="411" t="s">
        <v>41</v>
      </c>
      <c r="F36" s="407" t="s">
        <v>8</v>
      </c>
      <c r="G36" s="412"/>
      <c r="H36" s="64"/>
      <c r="I36" s="80">
        <f>'Rider Rates'!$G$35</f>
        <v>5.5215000000000004E-3</v>
      </c>
      <c r="J36" s="6">
        <f t="shared" ref="J36:J43" si="0">SUM(G36:I36)</f>
        <v>5.5215000000000004E-3</v>
      </c>
      <c r="K36" s="220" t="s">
        <v>42</v>
      </c>
      <c r="L36" s="66"/>
      <c r="M36" s="66"/>
      <c r="N36" s="66">
        <f>ROUND($D36*I36,2)</f>
        <v>0</v>
      </c>
      <c r="O36" s="66">
        <f t="shared" ref="O36:O65" si="1">SUM(L36:N36)</f>
        <v>0</v>
      </c>
      <c r="P36" s="338">
        <f>'Rider Rates'!$O$35</f>
        <v>46022</v>
      </c>
    </row>
    <row r="37" spans="1:16" x14ac:dyDescent="0.25">
      <c r="A37" s="343" t="s">
        <v>373</v>
      </c>
      <c r="D37" s="402">
        <f>IF($C$17-833000&gt;0,$C$17-D36,0)</f>
        <v>0</v>
      </c>
      <c r="E37" s="411" t="s">
        <v>41</v>
      </c>
      <c r="F37" s="407" t="s">
        <v>8</v>
      </c>
      <c r="G37" s="412"/>
      <c r="H37" s="64"/>
      <c r="I37" s="80">
        <f>'Rider Rates'!$G$36</f>
        <v>1.7560000000000001E-4</v>
      </c>
      <c r="J37" s="91">
        <f t="shared" si="0"/>
        <v>1.7560000000000001E-4</v>
      </c>
      <c r="K37" s="220" t="s">
        <v>42</v>
      </c>
      <c r="L37" s="66"/>
      <c r="M37" s="66"/>
      <c r="N37" s="66">
        <f>ROUND($D37*I37,2)</f>
        <v>0</v>
      </c>
      <c r="O37" s="66">
        <f t="shared" si="1"/>
        <v>0</v>
      </c>
      <c r="P37" s="338">
        <f>'Rider Rates'!$O$36</f>
        <v>45293</v>
      </c>
    </row>
    <row r="38" spans="1:16" x14ac:dyDescent="0.25">
      <c r="A38" s="343" t="s">
        <v>47</v>
      </c>
      <c r="B38" s="213" t="s">
        <v>15</v>
      </c>
      <c r="D38" s="402">
        <f>IF('Customer Info'!$C$31=TRUE,0,IF(C17&lt;0,0,IF(C17&gt;2000,2000,C17)))</f>
        <v>0</v>
      </c>
      <c r="E38" s="411" t="s">
        <v>41</v>
      </c>
      <c r="F38" s="407" t="s">
        <v>8</v>
      </c>
      <c r="G38" s="412"/>
      <c r="H38" s="64"/>
      <c r="I38" s="80">
        <f>'Rider Rates'!$G$37</f>
        <v>4.6499999999999996E-3</v>
      </c>
      <c r="J38" s="90">
        <f t="shared" si="0"/>
        <v>4.6499999999999996E-3</v>
      </c>
      <c r="K38" s="220" t="s">
        <v>42</v>
      </c>
      <c r="L38" s="66"/>
      <c r="M38" s="66"/>
      <c r="N38" s="66">
        <f>ROUND($D38*I38,2)</f>
        <v>0</v>
      </c>
      <c r="O38" s="66">
        <f t="shared" si="1"/>
        <v>0</v>
      </c>
      <c r="P38" s="338">
        <f>'Rider Rates'!$O$37</f>
        <v>44531</v>
      </c>
    </row>
    <row r="39" spans="1:16" x14ac:dyDescent="0.25">
      <c r="A39" s="343" t="s">
        <v>48</v>
      </c>
      <c r="B39" s="213" t="s">
        <v>15</v>
      </c>
      <c r="D39" s="402">
        <f>IF('Customer Info'!$C$31=TRUE,0,IF(C17&gt;15000,13000,IF(C17&gt;2000,C17-2000,0)))</f>
        <v>0</v>
      </c>
      <c r="E39" s="411" t="s">
        <v>41</v>
      </c>
      <c r="F39" s="407" t="s">
        <v>8</v>
      </c>
      <c r="G39" s="412"/>
      <c r="H39" s="64"/>
      <c r="I39" s="80">
        <f>'Rider Rates'!$G$38</f>
        <v>4.1900000000000001E-3</v>
      </c>
      <c r="J39" s="90">
        <f t="shared" si="0"/>
        <v>4.1900000000000001E-3</v>
      </c>
      <c r="K39" s="220" t="s">
        <v>42</v>
      </c>
      <c r="L39" s="66"/>
      <c r="M39" s="66"/>
      <c r="N39" s="66">
        <f>ROUND($D39*I39,2)</f>
        <v>0</v>
      </c>
      <c r="O39" s="66">
        <f t="shared" si="1"/>
        <v>0</v>
      </c>
      <c r="P39" s="338">
        <f>'Rider Rates'!$O$38</f>
        <v>44531</v>
      </c>
    </row>
    <row r="40" spans="1:16" x14ac:dyDescent="0.25">
      <c r="A40" s="343" t="s">
        <v>49</v>
      </c>
      <c r="B40" s="213" t="s">
        <v>15</v>
      </c>
      <c r="D40" s="402">
        <f>IF('Customer Info'!$C$31=TRUE,0,IF(C17-D38-D39&gt;0,C17-D38-D39,0))</f>
        <v>0</v>
      </c>
      <c r="E40" s="411" t="s">
        <v>41</v>
      </c>
      <c r="F40" s="407" t="s">
        <v>8</v>
      </c>
      <c r="G40" s="412"/>
      <c r="H40" s="64"/>
      <c r="I40" s="80">
        <f>'Rider Rates'!$G$39</f>
        <v>3.63E-3</v>
      </c>
      <c r="J40" s="90">
        <f t="shared" si="0"/>
        <v>3.63E-3</v>
      </c>
      <c r="K40" s="220" t="s">
        <v>42</v>
      </c>
      <c r="L40" s="66"/>
      <c r="M40" s="66"/>
      <c r="N40" s="66">
        <f>ROUND($D40*I40,2)</f>
        <v>0</v>
      </c>
      <c r="O40" s="66">
        <f t="shared" si="1"/>
        <v>0</v>
      </c>
      <c r="P40" s="338">
        <f>'Rider Rates'!$O$39</f>
        <v>44531</v>
      </c>
    </row>
    <row r="41" spans="1:16" x14ac:dyDescent="0.25">
      <c r="A41" s="343" t="s">
        <v>159</v>
      </c>
      <c r="B41" s="386"/>
      <c r="C41" s="386"/>
      <c r="D41" s="402">
        <f>IF($C$17&lt;1,0,$C$17)</f>
        <v>0</v>
      </c>
      <c r="E41" s="403" t="s">
        <v>41</v>
      </c>
      <c r="F41" s="404" t="s">
        <v>8</v>
      </c>
      <c r="G41" s="124"/>
      <c r="H41" s="124"/>
      <c r="I41" s="198">
        <f>'Rider Rates'!$I$40</f>
        <v>-1.06E-3</v>
      </c>
      <c r="J41" s="198">
        <f t="shared" si="0"/>
        <v>-1.06E-3</v>
      </c>
      <c r="K41" s="405" t="s">
        <v>42</v>
      </c>
      <c r="L41" s="82"/>
      <c r="M41" s="82"/>
      <c r="N41" s="82">
        <f>ROUND(D41*I41,2)</f>
        <v>0</v>
      </c>
      <c r="O41" s="82">
        <f t="shared" si="1"/>
        <v>0</v>
      </c>
      <c r="P41" s="338">
        <f>'Rider Rates'!$O$40</f>
        <v>46122</v>
      </c>
    </row>
    <row r="42" spans="1:16" ht="13" x14ac:dyDescent="0.3">
      <c r="A42" s="343" t="s">
        <v>162</v>
      </c>
      <c r="B42" s="386"/>
      <c r="C42" s="386"/>
      <c r="D42" s="151"/>
      <c r="E42" s="403" t="s">
        <v>109</v>
      </c>
      <c r="F42" s="404"/>
      <c r="G42" s="87"/>
      <c r="H42" s="413"/>
      <c r="I42" s="414">
        <f>'Rider Rates'!$C$41</f>
        <v>1.02</v>
      </c>
      <c r="J42" s="414">
        <f t="shared" si="0"/>
        <v>1.02</v>
      </c>
      <c r="K42" s="405"/>
      <c r="L42" s="82"/>
      <c r="M42" s="82"/>
      <c r="N42" s="82">
        <f>I42</f>
        <v>1.02</v>
      </c>
      <c r="O42" s="82">
        <f t="shared" si="1"/>
        <v>1.02</v>
      </c>
      <c r="P42" s="338">
        <f>'Rider Rates'!$O$41</f>
        <v>46122</v>
      </c>
    </row>
    <row r="43" spans="1:16" ht="13" x14ac:dyDescent="0.3">
      <c r="A43" s="343" t="s">
        <v>352</v>
      </c>
      <c r="B43" s="386"/>
      <c r="C43" s="386"/>
      <c r="D43" s="151"/>
      <c r="E43" s="403" t="s">
        <v>109</v>
      </c>
      <c r="F43" s="404"/>
      <c r="G43" s="87"/>
      <c r="H43" s="413"/>
      <c r="I43" s="414">
        <f>'Rider Rates'!$C$42</f>
        <v>22.68</v>
      </c>
      <c r="J43" s="414">
        <f t="shared" si="0"/>
        <v>22.68</v>
      </c>
      <c r="K43" s="405"/>
      <c r="L43" s="82"/>
      <c r="M43" s="82"/>
      <c r="N43" s="82">
        <f>I43</f>
        <v>22.68</v>
      </c>
      <c r="O43" s="82">
        <f t="shared" si="1"/>
        <v>22.68</v>
      </c>
      <c r="P43" s="338">
        <f>'Rider Rates'!$O$42</f>
        <v>46203</v>
      </c>
    </row>
    <row r="44" spans="1:16" ht="13" x14ac:dyDescent="0.3">
      <c r="A44" s="343" t="s">
        <v>133</v>
      </c>
      <c r="B44" s="386"/>
      <c r="C44" s="386"/>
      <c r="D44" s="415">
        <f>$N$31</f>
        <v>21</v>
      </c>
      <c r="E44" s="403" t="s">
        <v>115</v>
      </c>
      <c r="F44" s="404" t="s">
        <v>8</v>
      </c>
      <c r="G44" s="87"/>
      <c r="H44" s="413"/>
      <c r="I44" s="416">
        <f>'Rider Rates'!$F$43</f>
        <v>4.08549E-2</v>
      </c>
      <c r="J44" s="416">
        <f>SUM(H44:I44)</f>
        <v>4.08549E-2</v>
      </c>
      <c r="K44" s="405"/>
      <c r="L44" s="82"/>
      <c r="M44" s="82"/>
      <c r="N44" s="82">
        <f>ROUND(N$31*I44,2)</f>
        <v>0.86</v>
      </c>
      <c r="O44" s="82">
        <f t="shared" si="1"/>
        <v>0.86</v>
      </c>
      <c r="P44" s="338">
        <f>'Rider Rates'!$O$43</f>
        <v>46203</v>
      </c>
    </row>
    <row r="45" spans="1:16" ht="13" x14ac:dyDescent="0.3">
      <c r="A45" s="343" t="s">
        <v>78</v>
      </c>
      <c r="B45" s="386"/>
      <c r="C45" s="386"/>
      <c r="D45" s="415">
        <f>$N$31</f>
        <v>21</v>
      </c>
      <c r="E45" s="403" t="s">
        <v>115</v>
      </c>
      <c r="F45" s="404" t="s">
        <v>8</v>
      </c>
      <c r="G45" s="86"/>
      <c r="H45" s="400"/>
      <c r="I45" s="416">
        <f>'Rider Rates'!$F$44</f>
        <v>1.8019E-2</v>
      </c>
      <c r="J45" s="416">
        <f>SUM(H45:I45)</f>
        <v>1.8019E-2</v>
      </c>
      <c r="K45" s="405"/>
      <c r="L45" s="82"/>
      <c r="M45" s="82"/>
      <c r="N45" s="82">
        <f>ROUND(N$31*I45,2)</f>
        <v>0.38</v>
      </c>
      <c r="O45" s="162">
        <f t="shared" si="1"/>
        <v>0.38</v>
      </c>
      <c r="P45" s="338">
        <f>'Rider Rates'!$O$44</f>
        <v>46122</v>
      </c>
    </row>
    <row r="46" spans="1:16" ht="13" x14ac:dyDescent="0.3">
      <c r="A46" s="343" t="s">
        <v>79</v>
      </c>
      <c r="B46" s="386"/>
      <c r="C46" s="386"/>
      <c r="D46" s="415">
        <f>$N$31</f>
        <v>21</v>
      </c>
      <c r="E46" s="403" t="s">
        <v>115</v>
      </c>
      <c r="F46" s="404" t="s">
        <v>8</v>
      </c>
      <c r="G46" s="87"/>
      <c r="H46" s="413"/>
      <c r="I46" s="416">
        <f>'Rider Rates'!$F$45</f>
        <v>5.8023605956771022E-2</v>
      </c>
      <c r="J46" s="416">
        <f>SUM(H46:I46)</f>
        <v>5.8023605956771022E-2</v>
      </c>
      <c r="K46" s="405"/>
      <c r="L46" s="82"/>
      <c r="M46" s="82"/>
      <c r="N46" s="82">
        <f>ROUND(N$31*I46,2)</f>
        <v>1.22</v>
      </c>
      <c r="O46" s="162">
        <f t="shared" si="1"/>
        <v>1.22</v>
      </c>
      <c r="P46" s="338">
        <f>'Rider Rates'!$O$45</f>
        <v>46122</v>
      </c>
    </row>
    <row r="47" spans="1:16" ht="13" x14ac:dyDescent="0.3">
      <c r="A47" s="343" t="s">
        <v>173</v>
      </c>
      <c r="B47" s="386"/>
      <c r="C47" s="386"/>
      <c r="D47" s="415">
        <f>$N$31</f>
        <v>21</v>
      </c>
      <c r="E47" s="403" t="s">
        <v>115</v>
      </c>
      <c r="F47" s="404" t="s">
        <v>8</v>
      </c>
      <c r="G47" s="80"/>
      <c r="H47" s="80"/>
      <c r="I47" s="416">
        <f>'Rider Rates'!$F$46</f>
        <v>0</v>
      </c>
      <c r="J47" s="416">
        <f>SUM(H47:I47)</f>
        <v>0</v>
      </c>
      <c r="K47" s="405"/>
      <c r="L47" s="82"/>
      <c r="M47" s="82"/>
      <c r="N47" s="82">
        <f>ROUND(D47*I47,2)</f>
        <v>0</v>
      </c>
      <c r="O47" s="82">
        <f t="shared" si="1"/>
        <v>0</v>
      </c>
      <c r="P47" s="338">
        <f>'Rider Rates'!$O$46</f>
        <v>44713</v>
      </c>
    </row>
    <row r="48" spans="1:16" x14ac:dyDescent="0.25">
      <c r="A48" s="343" t="s">
        <v>160</v>
      </c>
      <c r="B48" s="386"/>
      <c r="C48" s="386"/>
      <c r="D48" s="402">
        <f>IF($C$17&lt;0,0,IF($C$17&gt;833000,833000,$C$17))</f>
        <v>0</v>
      </c>
      <c r="E48" s="403" t="s">
        <v>41</v>
      </c>
      <c r="F48" s="404" t="s">
        <v>8</v>
      </c>
      <c r="G48" s="80"/>
      <c r="H48" s="80"/>
      <c r="I48" s="80">
        <f>'Rider Rates'!$I$47</f>
        <v>0</v>
      </c>
      <c r="J48" s="80">
        <f t="shared" ref="J48:J54" si="2">SUM(G48:I48)</f>
        <v>0</v>
      </c>
      <c r="K48" s="405" t="s">
        <v>42</v>
      </c>
      <c r="L48" s="82"/>
      <c r="M48" s="82"/>
      <c r="N48" s="66">
        <f>ROUND(D48*I48,2)</f>
        <v>0</v>
      </c>
      <c r="O48" s="82">
        <f t="shared" si="1"/>
        <v>0</v>
      </c>
      <c r="P48" s="338">
        <f>'Rider Rates'!$O$47</f>
        <v>45883</v>
      </c>
    </row>
    <row r="49" spans="1:16" x14ac:dyDescent="0.25">
      <c r="A49" s="343" t="s">
        <v>343</v>
      </c>
      <c r="B49" s="386"/>
      <c r="C49" s="386"/>
      <c r="D49" s="417">
        <f>IF(C17&lt;0,0,IF(C17&gt;833000,833000,C17))</f>
        <v>0</v>
      </c>
      <c r="E49" s="403" t="s">
        <v>41</v>
      </c>
      <c r="F49" s="404" t="s">
        <v>8</v>
      </c>
      <c r="G49" s="225"/>
      <c r="H49" s="225"/>
      <c r="I49" s="80">
        <f>'Rider Rates'!$I$48</f>
        <v>0</v>
      </c>
      <c r="J49" s="225">
        <f t="shared" si="2"/>
        <v>0</v>
      </c>
      <c r="K49" s="405" t="s">
        <v>42</v>
      </c>
      <c r="L49" s="224"/>
      <c r="M49" s="224"/>
      <c r="N49" s="224">
        <f>IF(D49*I49&gt;242,242,D49*I49)</f>
        <v>0</v>
      </c>
      <c r="O49" s="224">
        <f t="shared" si="1"/>
        <v>0</v>
      </c>
      <c r="P49" s="338">
        <f>'Rider Rates'!$O$48</f>
        <v>45883</v>
      </c>
    </row>
    <row r="50" spans="1:16" x14ac:dyDescent="0.25">
      <c r="A50" s="343" t="s">
        <v>176</v>
      </c>
      <c r="B50" s="386"/>
      <c r="C50" s="386"/>
      <c r="D50" s="417">
        <f>D17</f>
        <v>0</v>
      </c>
      <c r="E50" s="403" t="s">
        <v>41</v>
      </c>
      <c r="F50" s="404" t="s">
        <v>8</v>
      </c>
      <c r="G50" s="80"/>
      <c r="H50" s="80"/>
      <c r="I50" s="80">
        <f>'Rider Rates'!$K$49</f>
        <v>0</v>
      </c>
      <c r="J50" s="80">
        <f t="shared" si="2"/>
        <v>0</v>
      </c>
      <c r="K50" s="405" t="s">
        <v>42</v>
      </c>
      <c r="L50" s="82"/>
      <c r="M50" s="82"/>
      <c r="N50" s="66">
        <f>ROUND($D50*I50,2)</f>
        <v>0</v>
      </c>
      <c r="O50" s="82">
        <f t="shared" si="1"/>
        <v>0</v>
      </c>
      <c r="P50" s="338">
        <f>'Rider Rates'!$O$49</f>
        <v>45444</v>
      </c>
    </row>
    <row r="51" spans="1:16" x14ac:dyDescent="0.25">
      <c r="A51" s="343" t="s">
        <v>175</v>
      </c>
      <c r="B51" s="386"/>
      <c r="C51" s="386"/>
      <c r="D51" s="417"/>
      <c r="E51" s="403" t="s">
        <v>109</v>
      </c>
      <c r="F51" s="404" t="s">
        <v>8</v>
      </c>
      <c r="G51" s="203"/>
      <c r="H51" s="203"/>
      <c r="I51" s="80">
        <f>'Rider Rates'!$C$50</f>
        <v>0</v>
      </c>
      <c r="J51" s="80">
        <f t="shared" si="2"/>
        <v>0</v>
      </c>
      <c r="K51" s="405"/>
      <c r="L51" s="162"/>
      <c r="M51" s="162"/>
      <c r="N51" s="162">
        <f>I51</f>
        <v>0</v>
      </c>
      <c r="O51" s="162">
        <f t="shared" si="1"/>
        <v>0</v>
      </c>
      <c r="P51" s="338">
        <f>'Rider Rates'!$O$50</f>
        <v>45444</v>
      </c>
    </row>
    <row r="52" spans="1:16" x14ac:dyDescent="0.25">
      <c r="A52" s="343" t="s">
        <v>344</v>
      </c>
      <c r="B52" s="386"/>
      <c r="C52" s="386"/>
      <c r="D52" s="402">
        <f>$D$36</f>
        <v>0</v>
      </c>
      <c r="E52" s="403" t="s">
        <v>41</v>
      </c>
      <c r="F52" s="404" t="s">
        <v>8</v>
      </c>
      <c r="G52" s="80"/>
      <c r="H52" s="80"/>
      <c r="I52" s="80">
        <f>'Rider Rates'!$I$51</f>
        <v>0</v>
      </c>
      <c r="J52" s="80">
        <f t="shared" si="2"/>
        <v>0</v>
      </c>
      <c r="K52" s="405" t="s">
        <v>42</v>
      </c>
      <c r="L52" s="82"/>
      <c r="M52" s="82"/>
      <c r="N52" s="66">
        <f>ROUND($D52*I52,2)</f>
        <v>0</v>
      </c>
      <c r="O52" s="162">
        <f t="shared" si="1"/>
        <v>0</v>
      </c>
      <c r="P52" s="338">
        <f>'Rider Rates'!$O$51</f>
        <v>45444</v>
      </c>
    </row>
    <row r="53" spans="1:16" x14ac:dyDescent="0.25">
      <c r="A53" s="343" t="s">
        <v>80</v>
      </c>
      <c r="B53" s="386"/>
      <c r="C53" s="386"/>
      <c r="D53" s="402">
        <f>IF('Customer Info'!C33=TRUE,0,IF($C$17&lt;0,0,$C$17))</f>
        <v>0</v>
      </c>
      <c r="E53" s="403" t="s">
        <v>41</v>
      </c>
      <c r="F53" s="404" t="s">
        <v>8</v>
      </c>
      <c r="G53" s="80"/>
      <c r="H53" s="80"/>
      <c r="I53" s="80">
        <f>'Rider Rates'!$K$55</f>
        <v>0</v>
      </c>
      <c r="J53" s="80">
        <f t="shared" si="2"/>
        <v>0</v>
      </c>
      <c r="K53" s="405" t="s">
        <v>42</v>
      </c>
      <c r="L53" s="82"/>
      <c r="M53" s="82"/>
      <c r="N53" s="66">
        <f>ROUND($D53*I53,2)</f>
        <v>0</v>
      </c>
      <c r="O53" s="162">
        <f>SUM(L53:N53)</f>
        <v>0</v>
      </c>
      <c r="P53" s="338">
        <f>'Rider Rates'!$O$55</f>
        <v>45444</v>
      </c>
    </row>
    <row r="54" spans="1:16" x14ac:dyDescent="0.25">
      <c r="A54" s="343" t="s">
        <v>80</v>
      </c>
      <c r="B54" s="386"/>
      <c r="C54" s="386"/>
      <c r="D54" s="406">
        <f>IF('Customer Info'!C33=TRUE,0,$D$29)</f>
        <v>0</v>
      </c>
      <c r="E54" s="403" t="s">
        <v>45</v>
      </c>
      <c r="F54" s="404" t="s">
        <v>8</v>
      </c>
      <c r="G54" s="80"/>
      <c r="H54" s="80"/>
      <c r="I54" s="80">
        <f>'Rider Rates'!$K$57</f>
        <v>0</v>
      </c>
      <c r="J54" s="80">
        <f t="shared" si="2"/>
        <v>0</v>
      </c>
      <c r="K54" s="405" t="s">
        <v>42</v>
      </c>
      <c r="L54" s="82"/>
      <c r="M54" s="82"/>
      <c r="N54" s="66">
        <f>I54</f>
        <v>0</v>
      </c>
      <c r="O54" s="162">
        <f>SUM(L54:N54)</f>
        <v>0</v>
      </c>
      <c r="P54" s="338">
        <f>'Rider Rates'!$O$57</f>
        <v>45444</v>
      </c>
    </row>
    <row r="55" spans="1:16" x14ac:dyDescent="0.25">
      <c r="A55" s="343" t="s">
        <v>177</v>
      </c>
      <c r="B55" s="386"/>
      <c r="C55" s="386"/>
      <c r="D55" s="417"/>
      <c r="E55" s="403"/>
      <c r="F55" s="404"/>
      <c r="G55" s="203"/>
      <c r="H55" s="203"/>
      <c r="I55" s="80"/>
      <c r="J55" s="80"/>
      <c r="K55" s="405"/>
      <c r="L55" s="162"/>
      <c r="M55" s="162"/>
      <c r="N55" s="162"/>
      <c r="O55" s="162"/>
      <c r="P55" s="329"/>
    </row>
    <row r="56" spans="1:16" x14ac:dyDescent="0.25">
      <c r="A56" s="343"/>
      <c r="B56" s="386"/>
      <c r="C56" s="386"/>
      <c r="D56" s="417"/>
      <c r="E56" s="403"/>
      <c r="F56" s="404"/>
      <c r="G56" s="404"/>
      <c r="H56" s="404"/>
      <c r="I56" s="404"/>
      <c r="J56" s="404"/>
      <c r="K56" s="404"/>
      <c r="L56" s="404"/>
      <c r="M56" s="404"/>
      <c r="N56" s="404"/>
      <c r="O56" s="404"/>
      <c r="P56" s="329"/>
    </row>
    <row r="57" spans="1:16" ht="13" x14ac:dyDescent="0.3">
      <c r="A57" s="410" t="s">
        <v>293</v>
      </c>
      <c r="B57" s="386"/>
      <c r="C57" s="386"/>
      <c r="D57" s="417"/>
      <c r="E57" s="403"/>
      <c r="F57" s="404"/>
      <c r="G57" s="404"/>
      <c r="H57" s="404"/>
      <c r="I57" s="404"/>
      <c r="J57" s="404"/>
      <c r="K57" s="404"/>
      <c r="L57" s="404"/>
      <c r="M57" s="404"/>
      <c r="N57" s="404"/>
      <c r="O57" s="404"/>
      <c r="P57" s="329"/>
    </row>
    <row r="58" spans="1:16" x14ac:dyDescent="0.25">
      <c r="A58" s="343" t="s">
        <v>155</v>
      </c>
      <c r="B58" s="386"/>
      <c r="C58" s="386"/>
      <c r="D58" s="402">
        <f>IF($C$17&lt;0,0,$C$17)</f>
        <v>0</v>
      </c>
      <c r="E58" s="403" t="s">
        <v>41</v>
      </c>
      <c r="F58" s="404" t="s">
        <v>8</v>
      </c>
      <c r="G58" s="80"/>
      <c r="H58" s="80">
        <f>'Rider Rates'!$D$64</f>
        <v>4.4440000000000001E-4</v>
      </c>
      <c r="I58" s="80"/>
      <c r="J58" s="80">
        <f>SUM(G58:I58)</f>
        <v>4.4440000000000001E-4</v>
      </c>
      <c r="K58" s="405" t="s">
        <v>42</v>
      </c>
      <c r="L58" s="82"/>
      <c r="M58" s="82">
        <f>ROUND(D58*H58,2)</f>
        <v>0</v>
      </c>
      <c r="N58" s="160"/>
      <c r="O58" s="82">
        <f>SUM(L58:N58)</f>
        <v>0</v>
      </c>
      <c r="P58" s="338">
        <f>'Rider Rates'!$L$64</f>
        <v>46112</v>
      </c>
    </row>
    <row r="59" spans="1:16" x14ac:dyDescent="0.25">
      <c r="A59" s="343" t="s">
        <v>155</v>
      </c>
      <c r="B59" s="386"/>
      <c r="C59" s="386"/>
      <c r="D59" s="406">
        <f>ROUND(MAX(D15,('Customer Info'!$B$14-100)*60%,('Customer Info'!$B$16-100)*60%),1)</f>
        <v>0</v>
      </c>
      <c r="E59" s="411" t="s">
        <v>63</v>
      </c>
      <c r="F59" s="407" t="s">
        <v>8</v>
      </c>
      <c r="G59" s="80"/>
      <c r="H59" s="187">
        <f>'Rider Rates'!$I$64</f>
        <v>10.28</v>
      </c>
      <c r="I59" s="80"/>
      <c r="J59" s="187">
        <f>SUM(G59:I59)</f>
        <v>10.28</v>
      </c>
      <c r="K59" s="405" t="s">
        <v>44</v>
      </c>
      <c r="L59" s="82"/>
      <c r="M59" s="82">
        <f>ROUND(D59*H59,2)</f>
        <v>0</v>
      </c>
      <c r="N59" s="160"/>
      <c r="O59" s="82">
        <f>SUM(L59:N59)</f>
        <v>0</v>
      </c>
      <c r="P59" s="338">
        <f>'Rider Rates'!$L$64</f>
        <v>46112</v>
      </c>
    </row>
    <row r="60" spans="1:16" x14ac:dyDescent="0.25">
      <c r="A60" s="343"/>
      <c r="B60" s="386"/>
      <c r="C60" s="386"/>
      <c r="D60" s="406"/>
      <c r="E60" s="411"/>
      <c r="F60" s="407"/>
      <c r="G60" s="407"/>
      <c r="H60" s="407"/>
      <c r="I60" s="407"/>
      <c r="J60" s="407"/>
      <c r="K60" s="407"/>
      <c r="L60" s="407"/>
      <c r="M60" s="407"/>
      <c r="N60" s="407"/>
      <c r="O60" s="407"/>
      <c r="P60" s="338"/>
    </row>
    <row r="61" spans="1:16" ht="13" x14ac:dyDescent="0.3">
      <c r="A61" s="410" t="s">
        <v>294</v>
      </c>
      <c r="B61" s="386"/>
      <c r="C61" s="386"/>
      <c r="D61" s="406"/>
      <c r="E61" s="411"/>
      <c r="F61" s="407"/>
      <c r="G61" s="407"/>
      <c r="H61" s="407"/>
      <c r="I61" s="407"/>
      <c r="J61" s="407"/>
      <c r="K61" s="407"/>
      <c r="L61" s="407"/>
      <c r="M61" s="407"/>
      <c r="N61" s="407"/>
      <c r="O61" s="407"/>
      <c r="P61" s="338"/>
    </row>
    <row r="62" spans="1:16" x14ac:dyDescent="0.25">
      <c r="A62" s="343" t="s">
        <v>153</v>
      </c>
      <c r="B62" s="386"/>
      <c r="C62" s="386"/>
      <c r="D62" s="417">
        <f>IF($C$11="Yes",0,'Customer Info'!$B$21+'Customer Info'!$B$22-'Customer Info'!$B$23)</f>
        <v>0</v>
      </c>
      <c r="E62" s="403" t="s">
        <v>41</v>
      </c>
      <c r="F62" s="404" t="s">
        <v>8</v>
      </c>
      <c r="G62" s="80">
        <f>IF($C$11="Yes",0,'Rider Rates'!$D$70)</f>
        <v>7.5079999999999994E-2</v>
      </c>
      <c r="H62" s="80"/>
      <c r="I62" s="80"/>
      <c r="J62" s="418">
        <f>SUM(G62:H62)</f>
        <v>7.5079999999999994E-2</v>
      </c>
      <c r="K62" s="405" t="s">
        <v>42</v>
      </c>
      <c r="L62" s="82">
        <f>ROUND(D62*G62,2)</f>
        <v>0</v>
      </c>
      <c r="M62" s="82"/>
      <c r="N62" s="82"/>
      <c r="O62" s="82">
        <f t="shared" si="1"/>
        <v>0</v>
      </c>
      <c r="P62" s="338">
        <f>'Rider Rates'!$G$70</f>
        <v>46174</v>
      </c>
    </row>
    <row r="63" spans="1:16" x14ac:dyDescent="0.25">
      <c r="A63" s="343" t="s">
        <v>136</v>
      </c>
      <c r="B63" s="386"/>
      <c r="C63" s="386"/>
      <c r="D63" s="417">
        <f>IF($C$11="Yes",0,'Customer Info'!$B$21+'Customer Info'!$B$22-'Customer Info'!$B$23)</f>
        <v>0</v>
      </c>
      <c r="E63" s="403" t="s">
        <v>41</v>
      </c>
      <c r="F63" s="404" t="s">
        <v>8</v>
      </c>
      <c r="G63" s="80">
        <f>IF($C$11="Yes",0,'Rider Rates'!$D$74)</f>
        <v>2.2239999999999999E-2</v>
      </c>
      <c r="H63" s="80"/>
      <c r="I63" s="80"/>
      <c r="J63" s="418">
        <f>SUM(G63:H63)</f>
        <v>2.2239999999999999E-2</v>
      </c>
      <c r="K63" s="405" t="s">
        <v>42</v>
      </c>
      <c r="L63" s="82">
        <f>ROUND(D63*G63,2)</f>
        <v>0</v>
      </c>
      <c r="M63" s="82"/>
      <c r="N63" s="82"/>
      <c r="O63" s="82">
        <f t="shared" si="1"/>
        <v>0</v>
      </c>
      <c r="P63" s="338">
        <f>'Rider Rates'!$R$74</f>
        <v>46174</v>
      </c>
    </row>
    <row r="64" spans="1:16" x14ac:dyDescent="0.25">
      <c r="A64" s="343" t="s">
        <v>158</v>
      </c>
      <c r="B64" s="386"/>
      <c r="C64" s="386"/>
      <c r="D64" s="417">
        <f>IF($C$11="Yes",0,'Customer Info'!$B$21+'Customer Info'!$B$22-'Customer Info'!$B$23)</f>
        <v>0</v>
      </c>
      <c r="E64" s="403" t="s">
        <v>41</v>
      </c>
      <c r="F64" s="404" t="s">
        <v>8</v>
      </c>
      <c r="G64" s="80">
        <f>IF($C$11="Yes",0,'Rider Rates'!B$79)</f>
        <v>4.1209999999999997E-3</v>
      </c>
      <c r="H64" s="80"/>
      <c r="I64" s="80"/>
      <c r="J64" s="418">
        <f>SUM(G64:H64)</f>
        <v>4.1209999999999997E-3</v>
      </c>
      <c r="K64" s="405" t="s">
        <v>42</v>
      </c>
      <c r="L64" s="82">
        <f>ROUND(D64*G64,2)</f>
        <v>0</v>
      </c>
      <c r="M64" s="82"/>
      <c r="N64" s="82"/>
      <c r="O64" s="82">
        <f t="shared" si="1"/>
        <v>0</v>
      </c>
      <c r="P64" s="338">
        <f>'Rider Rates'!$C$79</f>
        <v>46203</v>
      </c>
    </row>
    <row r="65" spans="1:221" x14ac:dyDescent="0.25">
      <c r="A65" s="343" t="s">
        <v>134</v>
      </c>
      <c r="B65" s="386"/>
      <c r="C65" s="386"/>
      <c r="D65" s="417">
        <f>IF($C$11="Yes",0,IF('Customer Info'!$C$31=TRUE,0,'Customer Info'!$B$21+'Customer Info'!$B$22-'Customer Info'!$B$23))</f>
        <v>0</v>
      </c>
      <c r="E65" s="403" t="s">
        <v>41</v>
      </c>
      <c r="F65" s="404" t="s">
        <v>8</v>
      </c>
      <c r="G65" s="80">
        <f>IF($C$11="Yes",0,'Rider Rates'!$B$82)</f>
        <v>3.8972999999999998E-3</v>
      </c>
      <c r="H65" s="80"/>
      <c r="I65" s="416"/>
      <c r="J65" s="418">
        <f>SUM(G65:H65)</f>
        <v>3.8972999999999998E-3</v>
      </c>
      <c r="K65" s="405" t="s">
        <v>42</v>
      </c>
      <c r="L65" s="82">
        <f>ROUND(D65*G65,2)</f>
        <v>0</v>
      </c>
      <c r="M65" s="82"/>
      <c r="N65" s="82"/>
      <c r="O65" s="82">
        <f t="shared" si="1"/>
        <v>0</v>
      </c>
      <c r="P65" s="338">
        <f>'Rider Rates'!$E$82</f>
        <v>45444</v>
      </c>
      <c r="Q65" s="404"/>
      <c r="R65" s="83"/>
      <c r="S65" s="405"/>
      <c r="T65" s="84"/>
      <c r="U65" s="386"/>
      <c r="V65" s="223"/>
      <c r="W65" s="386"/>
      <c r="X65" s="386"/>
      <c r="Y65" s="386"/>
      <c r="Z65" s="386"/>
      <c r="AA65" s="386"/>
      <c r="AB65" s="386"/>
      <c r="AC65" s="386"/>
      <c r="AD65" s="386"/>
      <c r="AE65" s="386"/>
      <c r="AF65" s="386"/>
      <c r="AG65" s="386"/>
      <c r="AH65" s="386"/>
      <c r="AI65" s="386"/>
      <c r="AJ65" s="386"/>
      <c r="AK65" s="386"/>
      <c r="AL65" s="386"/>
      <c r="AM65" s="386"/>
      <c r="AN65" s="386"/>
      <c r="AO65" s="386"/>
      <c r="AP65" s="386"/>
      <c r="AQ65" s="386"/>
      <c r="AR65" s="386"/>
      <c r="AS65" s="386"/>
      <c r="AT65" s="386"/>
      <c r="AU65" s="386"/>
      <c r="AV65" s="386"/>
      <c r="AW65" s="386"/>
      <c r="AX65" s="386"/>
      <c r="AY65" s="386"/>
      <c r="AZ65" s="386"/>
      <c r="BA65" s="386"/>
      <c r="BB65" s="386"/>
      <c r="BC65" s="386"/>
      <c r="BD65" s="386"/>
      <c r="BE65" s="386"/>
      <c r="BF65" s="386"/>
      <c r="BG65" s="386"/>
      <c r="BH65" s="386"/>
      <c r="BI65" s="386"/>
      <c r="BJ65" s="386"/>
      <c r="BK65" s="386"/>
      <c r="BL65" s="386"/>
      <c r="BM65" s="386"/>
      <c r="BN65" s="386"/>
      <c r="BO65" s="386"/>
      <c r="BP65" s="386"/>
      <c r="BQ65" s="386"/>
      <c r="BR65" s="386"/>
      <c r="BS65" s="386"/>
      <c r="BT65" s="386"/>
      <c r="BU65" s="386"/>
      <c r="BV65" s="386"/>
      <c r="BW65" s="386"/>
      <c r="BX65" s="386"/>
      <c r="BY65" s="386"/>
      <c r="BZ65" s="386"/>
      <c r="CA65" s="386"/>
      <c r="CB65" s="386"/>
      <c r="CC65" s="386"/>
      <c r="CD65" s="386"/>
      <c r="CE65" s="386"/>
      <c r="CF65" s="386"/>
      <c r="CG65" s="386"/>
      <c r="CH65" s="386"/>
      <c r="CI65" s="386"/>
      <c r="CJ65" s="386"/>
      <c r="CK65" s="386"/>
      <c r="CL65" s="386"/>
      <c r="CM65" s="386"/>
      <c r="CN65" s="386"/>
      <c r="CO65" s="386"/>
      <c r="CP65" s="386"/>
      <c r="CQ65" s="386"/>
      <c r="CR65" s="386"/>
      <c r="CS65" s="386"/>
      <c r="CT65" s="386"/>
      <c r="CU65" s="386"/>
      <c r="CV65" s="386"/>
      <c r="CW65" s="386"/>
      <c r="CX65" s="386"/>
      <c r="CY65" s="386"/>
      <c r="CZ65" s="386"/>
      <c r="DA65" s="386"/>
      <c r="DB65" s="386"/>
      <c r="DC65" s="386"/>
      <c r="DD65" s="386"/>
      <c r="DE65" s="386"/>
      <c r="DF65" s="386"/>
      <c r="DG65" s="386"/>
      <c r="DH65" s="386"/>
      <c r="DI65" s="386"/>
      <c r="DJ65" s="386"/>
      <c r="DK65" s="386"/>
      <c r="DL65" s="386"/>
      <c r="DM65" s="386"/>
      <c r="DN65" s="386"/>
      <c r="DO65" s="386"/>
      <c r="DP65" s="386"/>
      <c r="DQ65" s="386"/>
      <c r="DR65" s="386"/>
      <c r="DS65" s="386"/>
      <c r="DT65" s="386"/>
      <c r="DU65" s="386"/>
      <c r="DV65" s="386"/>
      <c r="DW65" s="386"/>
      <c r="DX65" s="386"/>
      <c r="DY65" s="386"/>
      <c r="DZ65" s="386"/>
      <c r="EA65" s="386"/>
      <c r="EB65" s="386"/>
      <c r="EC65" s="386"/>
      <c r="ED65" s="386"/>
      <c r="EE65" s="386"/>
      <c r="EF65" s="386"/>
      <c r="EG65" s="386"/>
      <c r="EH65" s="386"/>
      <c r="EI65" s="386"/>
      <c r="EJ65" s="386"/>
      <c r="EK65" s="386"/>
      <c r="EL65" s="386"/>
      <c r="EM65" s="386"/>
      <c r="EN65" s="386"/>
      <c r="EO65" s="386"/>
      <c r="EP65" s="386"/>
      <c r="EQ65" s="386"/>
      <c r="ER65" s="386"/>
      <c r="ES65" s="386"/>
      <c r="ET65" s="386"/>
      <c r="EU65" s="386"/>
      <c r="EV65" s="386"/>
      <c r="EW65" s="386"/>
      <c r="EX65" s="386"/>
      <c r="EY65" s="386"/>
      <c r="EZ65" s="386"/>
      <c r="FA65" s="386"/>
      <c r="FB65" s="386"/>
      <c r="FC65" s="386"/>
      <c r="FD65" s="386"/>
      <c r="FE65" s="386"/>
      <c r="FF65" s="386"/>
      <c r="FG65" s="386"/>
      <c r="FH65" s="386"/>
      <c r="FI65" s="386"/>
      <c r="FJ65" s="386"/>
      <c r="FK65" s="386"/>
      <c r="FL65" s="386"/>
      <c r="FM65" s="386"/>
      <c r="FN65" s="386"/>
      <c r="FO65" s="386"/>
      <c r="FP65" s="386"/>
      <c r="FQ65" s="386"/>
      <c r="FR65" s="386"/>
      <c r="FS65" s="386"/>
      <c r="FT65" s="386"/>
      <c r="FU65" s="386"/>
      <c r="FV65" s="386"/>
      <c r="FW65" s="386"/>
      <c r="FX65" s="386"/>
      <c r="FY65" s="386"/>
      <c r="FZ65" s="386"/>
      <c r="GA65" s="386"/>
      <c r="GB65" s="386"/>
      <c r="GC65" s="386"/>
      <c r="GD65" s="386"/>
      <c r="GE65" s="386"/>
      <c r="GF65" s="386"/>
      <c r="GG65" s="386"/>
      <c r="GH65" s="386"/>
      <c r="GI65" s="386"/>
      <c r="GJ65" s="386"/>
      <c r="GK65" s="386"/>
      <c r="GL65" s="386"/>
      <c r="GM65" s="386"/>
      <c r="GN65" s="386"/>
      <c r="GO65" s="386"/>
      <c r="GP65" s="386"/>
      <c r="GQ65" s="386"/>
      <c r="GR65" s="386"/>
      <c r="GS65" s="386"/>
      <c r="GT65" s="386"/>
      <c r="GU65" s="386"/>
      <c r="GV65" s="386"/>
      <c r="GW65" s="386"/>
      <c r="GX65" s="386"/>
      <c r="GY65" s="386"/>
      <c r="GZ65" s="386"/>
      <c r="HA65" s="386"/>
      <c r="HB65" s="386"/>
      <c r="HC65" s="386"/>
      <c r="HD65" s="386"/>
      <c r="HE65" s="386"/>
      <c r="HF65" s="386"/>
      <c r="HG65" s="386"/>
      <c r="HH65" s="386"/>
      <c r="HI65" s="386"/>
      <c r="HJ65" s="386"/>
      <c r="HK65" s="386"/>
      <c r="HL65" s="386"/>
      <c r="HM65" s="386"/>
    </row>
    <row r="66" spans="1:221" x14ac:dyDescent="0.25">
      <c r="A66" s="343"/>
      <c r="B66" s="386"/>
      <c r="C66" s="386"/>
      <c r="D66" s="417"/>
      <c r="E66" s="403"/>
      <c r="F66" s="404"/>
      <c r="G66" s="367"/>
      <c r="H66" s="367"/>
      <c r="I66" s="419"/>
      <c r="J66" s="420"/>
      <c r="K66" s="405"/>
      <c r="L66" s="369"/>
      <c r="M66" s="369"/>
      <c r="N66" s="369"/>
      <c r="O66" s="369"/>
      <c r="P66" s="338"/>
      <c r="Q66" s="404"/>
      <c r="R66" s="83"/>
      <c r="S66" s="405"/>
      <c r="T66" s="84"/>
      <c r="U66" s="386"/>
      <c r="V66" s="223"/>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386"/>
      <c r="AU66" s="386"/>
      <c r="AV66" s="386"/>
      <c r="AW66" s="386"/>
      <c r="AX66" s="386"/>
      <c r="AY66" s="386"/>
      <c r="AZ66" s="386"/>
      <c r="BA66" s="386"/>
      <c r="BB66" s="386"/>
      <c r="BC66" s="386"/>
      <c r="BD66" s="386"/>
      <c r="BE66" s="386"/>
      <c r="BF66" s="386"/>
      <c r="BG66" s="386"/>
      <c r="BH66" s="386"/>
      <c r="BI66" s="386"/>
      <c r="BJ66" s="386"/>
      <c r="BK66" s="386"/>
      <c r="BL66" s="386"/>
      <c r="BM66" s="386"/>
      <c r="BN66" s="386"/>
      <c r="BO66" s="386"/>
      <c r="BP66" s="386"/>
      <c r="BQ66" s="386"/>
      <c r="BR66" s="386"/>
      <c r="BS66" s="386"/>
      <c r="BT66" s="386"/>
      <c r="BU66" s="386"/>
      <c r="BV66" s="386"/>
      <c r="BW66" s="386"/>
      <c r="BX66" s="386"/>
      <c r="BY66" s="386"/>
      <c r="BZ66" s="386"/>
      <c r="CA66" s="386"/>
      <c r="CB66" s="386"/>
      <c r="CC66" s="386"/>
      <c r="CD66" s="386"/>
      <c r="CE66" s="386"/>
      <c r="CF66" s="386"/>
      <c r="CG66" s="386"/>
      <c r="CH66" s="386"/>
      <c r="CI66" s="386"/>
      <c r="CJ66" s="386"/>
      <c r="CK66" s="386"/>
      <c r="CL66" s="386"/>
      <c r="CM66" s="386"/>
      <c r="CN66" s="386"/>
      <c r="CO66" s="386"/>
      <c r="CP66" s="386"/>
      <c r="CQ66" s="386"/>
      <c r="CR66" s="386"/>
      <c r="CS66" s="386"/>
      <c r="CT66" s="386"/>
      <c r="CU66" s="386"/>
      <c r="CV66" s="386"/>
      <c r="CW66" s="386"/>
      <c r="CX66" s="386"/>
      <c r="CY66" s="386"/>
      <c r="CZ66" s="386"/>
      <c r="DA66" s="386"/>
      <c r="DB66" s="386"/>
      <c r="DC66" s="386"/>
      <c r="DD66" s="386"/>
      <c r="DE66" s="386"/>
      <c r="DF66" s="386"/>
      <c r="DG66" s="386"/>
      <c r="DH66" s="386"/>
      <c r="DI66" s="386"/>
      <c r="DJ66" s="386"/>
      <c r="DK66" s="386"/>
      <c r="DL66" s="386"/>
      <c r="DM66" s="386"/>
      <c r="DN66" s="386"/>
      <c r="DO66" s="386"/>
      <c r="DP66" s="386"/>
      <c r="DQ66" s="386"/>
      <c r="DR66" s="386"/>
      <c r="DS66" s="386"/>
      <c r="DT66" s="386"/>
      <c r="DU66" s="386"/>
      <c r="DV66" s="386"/>
      <c r="DW66" s="386"/>
      <c r="DX66" s="386"/>
      <c r="DY66" s="386"/>
      <c r="DZ66" s="386"/>
      <c r="EA66" s="386"/>
      <c r="EB66" s="386"/>
      <c r="EC66" s="386"/>
      <c r="ED66" s="386"/>
      <c r="EE66" s="386"/>
      <c r="EF66" s="386"/>
      <c r="EG66" s="386"/>
      <c r="EH66" s="386"/>
      <c r="EI66" s="386"/>
      <c r="EJ66" s="386"/>
      <c r="EK66" s="386"/>
      <c r="EL66" s="386"/>
      <c r="EM66" s="386"/>
      <c r="EN66" s="386"/>
      <c r="EO66" s="386"/>
      <c r="EP66" s="386"/>
      <c r="EQ66" s="386"/>
      <c r="ER66" s="386"/>
      <c r="ES66" s="386"/>
      <c r="ET66" s="386"/>
      <c r="EU66" s="386"/>
      <c r="EV66" s="386"/>
      <c r="EW66" s="386"/>
      <c r="EX66" s="386"/>
      <c r="EY66" s="386"/>
      <c r="EZ66" s="386"/>
      <c r="FA66" s="386"/>
      <c r="FB66" s="386"/>
      <c r="FC66" s="386"/>
      <c r="FD66" s="386"/>
      <c r="FE66" s="386"/>
      <c r="FF66" s="386"/>
      <c r="FG66" s="386"/>
      <c r="FH66" s="386"/>
      <c r="FI66" s="386"/>
      <c r="FJ66" s="386"/>
      <c r="FK66" s="386"/>
      <c r="FL66" s="386"/>
      <c r="FM66" s="386"/>
      <c r="FN66" s="386"/>
      <c r="FO66" s="386"/>
      <c r="FP66" s="386"/>
      <c r="FQ66" s="386"/>
      <c r="FR66" s="386"/>
      <c r="FS66" s="386"/>
      <c r="FT66" s="386"/>
      <c r="FU66" s="386"/>
      <c r="FV66" s="386"/>
      <c r="FW66" s="386"/>
      <c r="FX66" s="386"/>
      <c r="FY66" s="386"/>
      <c r="FZ66" s="386"/>
      <c r="GA66" s="386"/>
      <c r="GB66" s="386"/>
      <c r="GC66" s="386"/>
      <c r="GD66" s="386"/>
      <c r="GE66" s="386"/>
      <c r="GF66" s="386"/>
      <c r="GG66" s="386"/>
      <c r="GH66" s="386"/>
      <c r="GI66" s="386"/>
      <c r="GJ66" s="386"/>
      <c r="GK66" s="386"/>
      <c r="GL66" s="386"/>
      <c r="GM66" s="386"/>
      <c r="GN66" s="386"/>
      <c r="GO66" s="386"/>
      <c r="GP66" s="386"/>
      <c r="GQ66" s="386"/>
      <c r="GR66" s="386"/>
      <c r="GS66" s="386"/>
      <c r="GT66" s="386"/>
      <c r="GU66" s="386"/>
      <c r="GV66" s="386"/>
      <c r="GW66" s="386"/>
      <c r="GX66" s="386"/>
      <c r="GY66" s="386"/>
      <c r="GZ66" s="386"/>
      <c r="HA66" s="386"/>
      <c r="HB66" s="386"/>
      <c r="HC66" s="386"/>
      <c r="HD66" s="386"/>
      <c r="HE66" s="386"/>
      <c r="HF66" s="386"/>
      <c r="HG66" s="386"/>
      <c r="HH66" s="386"/>
      <c r="HI66" s="386"/>
      <c r="HJ66" s="386"/>
      <c r="HK66" s="386"/>
      <c r="HL66" s="386"/>
      <c r="HM66" s="386"/>
    </row>
    <row r="67" spans="1:221" ht="13" x14ac:dyDescent="0.3">
      <c r="A67" s="345" t="s">
        <v>70</v>
      </c>
      <c r="B67" s="421"/>
      <c r="C67" s="421"/>
      <c r="D67" s="422"/>
      <c r="E67" s="423"/>
      <c r="F67" s="424"/>
      <c r="G67" s="424"/>
      <c r="H67" s="424"/>
      <c r="I67" s="424"/>
      <c r="J67" s="424"/>
      <c r="K67" s="425"/>
      <c r="L67" s="426">
        <f>SUM(L36:L65)</f>
        <v>0</v>
      </c>
      <c r="M67" s="426">
        <f>SUM(M36:M65)</f>
        <v>0</v>
      </c>
      <c r="N67" s="426">
        <f>SUM(N36:N65)</f>
        <v>26.159999999999997</v>
      </c>
      <c r="O67" s="426">
        <f>SUM(O36:O65)</f>
        <v>26.159999999999997</v>
      </c>
      <c r="P67" s="346"/>
    </row>
    <row r="68" spans="1:221" ht="13" x14ac:dyDescent="0.3">
      <c r="A68" s="339"/>
      <c r="D68" s="402"/>
      <c r="E68" s="411"/>
      <c r="F68" s="407"/>
      <c r="G68" s="320"/>
      <c r="H68" s="320"/>
      <c r="I68" s="320"/>
      <c r="J68" s="320"/>
      <c r="K68" s="220"/>
      <c r="L68" s="220"/>
      <c r="M68" s="220"/>
      <c r="N68" s="220"/>
      <c r="O68" s="245"/>
      <c r="P68" s="347"/>
    </row>
    <row r="69" spans="1:221" ht="13" x14ac:dyDescent="0.3">
      <c r="A69" s="374" t="s">
        <v>71</v>
      </c>
      <c r="B69" s="222"/>
      <c r="C69" s="222"/>
      <c r="D69" s="222"/>
      <c r="E69" s="222"/>
      <c r="F69" s="222"/>
      <c r="G69" s="222"/>
      <c r="H69" s="222"/>
      <c r="I69" s="222"/>
      <c r="J69" s="222"/>
      <c r="K69" s="222"/>
      <c r="L69" s="75">
        <f>L31+L67</f>
        <v>0</v>
      </c>
      <c r="M69" s="75">
        <f>M31+M67</f>
        <v>0</v>
      </c>
      <c r="N69" s="75">
        <f>N31+N67</f>
        <v>47.16</v>
      </c>
      <c r="O69" s="75">
        <f>O31+O67</f>
        <v>47.16</v>
      </c>
      <c r="P69" s="322"/>
    </row>
    <row r="70" spans="1:221" ht="13" x14ac:dyDescent="0.3">
      <c r="A70" s="339"/>
      <c r="B70" s="217"/>
      <c r="C70" s="217"/>
      <c r="D70" s="217"/>
      <c r="E70" s="217"/>
      <c r="F70" s="217"/>
      <c r="G70" s="217"/>
      <c r="H70" s="217"/>
      <c r="I70" s="217"/>
      <c r="J70" s="217"/>
      <c r="K70" s="217"/>
      <c r="L70" s="217"/>
      <c r="M70" s="217"/>
      <c r="N70" s="217"/>
      <c r="O70" s="210"/>
      <c r="P70" s="323"/>
    </row>
    <row r="71" spans="1:221" ht="13" x14ac:dyDescent="0.3">
      <c r="A71" s="339" t="s">
        <v>37</v>
      </c>
      <c r="B71" s="217"/>
      <c r="C71" s="217"/>
      <c r="D71" s="217"/>
      <c r="E71" s="217"/>
      <c r="F71" s="217"/>
      <c r="G71" s="217"/>
      <c r="H71" s="217"/>
      <c r="I71" s="217"/>
      <c r="J71" s="217"/>
      <c r="K71" s="217"/>
      <c r="L71" s="217"/>
      <c r="M71" s="217"/>
      <c r="N71" s="217"/>
      <c r="O71" s="210">
        <f>O27+O29+O67</f>
        <v>47.16</v>
      </c>
      <c r="P71" s="338"/>
    </row>
    <row r="72" spans="1:221" ht="13" x14ac:dyDescent="0.3">
      <c r="A72" s="339"/>
      <c r="B72" s="217"/>
      <c r="C72" s="217"/>
      <c r="D72" s="217"/>
      <c r="E72" s="217"/>
      <c r="F72" s="217"/>
      <c r="G72" s="348"/>
      <c r="H72" s="348"/>
      <c r="I72" s="348"/>
      <c r="J72" s="348"/>
      <c r="K72" s="220"/>
      <c r="L72" s="220"/>
      <c r="M72" s="220"/>
      <c r="N72" s="220"/>
      <c r="O72" s="210"/>
      <c r="P72" s="329"/>
    </row>
    <row r="73" spans="1:221" ht="13" x14ac:dyDescent="0.3">
      <c r="A73" s="342" t="s">
        <v>110</v>
      </c>
      <c r="B73" s="217"/>
      <c r="C73" s="217"/>
      <c r="D73" s="217"/>
      <c r="E73" s="217"/>
      <c r="F73" s="217"/>
      <c r="G73" s="348"/>
      <c r="H73" s="348"/>
      <c r="I73" s="348"/>
      <c r="J73" s="348"/>
      <c r="K73" s="220"/>
      <c r="L73" s="220"/>
      <c r="M73" s="220"/>
      <c r="N73" s="220"/>
      <c r="O73" s="279">
        <f>MAX($O$69,$O$71)</f>
        <v>47.16</v>
      </c>
      <c r="P73" s="329"/>
    </row>
    <row r="74" spans="1:221" ht="13" x14ac:dyDescent="0.3">
      <c r="A74" s="339"/>
      <c r="B74" s="217"/>
      <c r="C74" s="217"/>
      <c r="D74" s="217"/>
      <c r="E74" s="217"/>
      <c r="F74" s="217"/>
      <c r="G74" s="348"/>
      <c r="H74" s="348"/>
      <c r="I74" s="348"/>
      <c r="J74" s="348"/>
      <c r="K74" s="220"/>
      <c r="L74" s="220"/>
      <c r="M74" s="220"/>
      <c r="N74" s="220"/>
      <c r="O74" s="210"/>
      <c r="P74" s="329"/>
    </row>
    <row r="75" spans="1:221" ht="13" x14ac:dyDescent="0.3">
      <c r="A75" s="339"/>
      <c r="B75" s="217"/>
      <c r="C75" s="217"/>
      <c r="D75" s="217"/>
      <c r="E75" s="217"/>
      <c r="F75" s="217"/>
      <c r="G75" s="219" t="s">
        <v>82</v>
      </c>
      <c r="H75" s="348"/>
      <c r="I75" s="217"/>
      <c r="J75" s="348"/>
      <c r="K75" s="220"/>
      <c r="L75" s="427"/>
      <c r="M75" s="427"/>
      <c r="N75" s="427"/>
      <c r="O75" s="427">
        <f>ROUND(IF($C$17&lt;1,0,$O$73/($C$17*100)*10000),2)</f>
        <v>0</v>
      </c>
      <c r="P75" s="349" t="s">
        <v>83</v>
      </c>
    </row>
    <row r="76" spans="1:221" ht="13" x14ac:dyDescent="0.3">
      <c r="A76" s="350"/>
      <c r="B76" s="222"/>
      <c r="C76" s="222"/>
      <c r="D76" s="222"/>
      <c r="E76" s="222"/>
      <c r="F76" s="222"/>
      <c r="G76" s="351"/>
      <c r="H76" s="325"/>
      <c r="I76" s="352"/>
      <c r="J76" s="325"/>
      <c r="K76" s="353"/>
      <c r="L76" s="354"/>
      <c r="M76" s="354"/>
      <c r="N76" s="354"/>
      <c r="O76" s="428"/>
      <c r="P76" s="355"/>
      <c r="AE76" s="429"/>
      <c r="AF76" s="429"/>
    </row>
    <row r="77" spans="1:221" ht="13" x14ac:dyDescent="0.3">
      <c r="A77" s="217"/>
      <c r="B77" s="217"/>
      <c r="C77" s="217"/>
      <c r="D77" s="217"/>
      <c r="E77" s="217"/>
      <c r="F77" s="217"/>
      <c r="G77" s="219"/>
      <c r="H77" s="221"/>
      <c r="I77" s="219"/>
      <c r="J77" s="221"/>
      <c r="K77" s="220"/>
      <c r="L77" s="220"/>
      <c r="M77" s="220"/>
      <c r="N77" s="220"/>
      <c r="O77" s="99"/>
      <c r="P77" s="217"/>
    </row>
    <row r="78" spans="1:221" ht="13" x14ac:dyDescent="0.3">
      <c r="B78" s="217"/>
      <c r="C78" s="217"/>
      <c r="D78" s="217"/>
      <c r="E78" s="217"/>
      <c r="F78" s="217"/>
      <c r="G78" s="219"/>
      <c r="H78" s="217"/>
      <c r="I78" s="217"/>
      <c r="J78" s="217"/>
      <c r="K78" s="217"/>
      <c r="L78" s="218"/>
      <c r="M78" s="218"/>
      <c r="N78" s="218"/>
      <c r="O78" s="99"/>
      <c r="P78" s="217"/>
    </row>
    <row r="79" spans="1:221" ht="13" x14ac:dyDescent="0.3">
      <c r="G79" s="216"/>
      <c r="H79" s="215"/>
      <c r="I79" s="216"/>
      <c r="J79" s="215"/>
      <c r="K79" s="215"/>
      <c r="L79" s="102"/>
      <c r="M79" s="102"/>
      <c r="N79" s="102"/>
      <c r="O79" s="103"/>
      <c r="P79" s="214"/>
    </row>
    <row r="81" spans="1:1" x14ac:dyDescent="0.25">
      <c r="A81" s="539"/>
    </row>
    <row r="82" spans="1:1" x14ac:dyDescent="0.25">
      <c r="A82" s="539"/>
    </row>
    <row r="83" spans="1:1" x14ac:dyDescent="0.25">
      <c r="A83" s="539"/>
    </row>
    <row r="84" spans="1:1" x14ac:dyDescent="0.25">
      <c r="A84" s="539"/>
    </row>
    <row r="85" spans="1:1" x14ac:dyDescent="0.25">
      <c r="A85" s="539"/>
    </row>
    <row r="86" spans="1:1" x14ac:dyDescent="0.25">
      <c r="A86" s="539"/>
    </row>
    <row r="87" spans="1:1" x14ac:dyDescent="0.25">
      <c r="A87" s="539"/>
    </row>
    <row r="88" spans="1:1" x14ac:dyDescent="0.25">
      <c r="A88" s="539"/>
    </row>
    <row r="89" spans="1:1" x14ac:dyDescent="0.25">
      <c r="A89" s="539"/>
    </row>
    <row r="90" spans="1:1" x14ac:dyDescent="0.25">
      <c r="A90" s="539"/>
    </row>
    <row r="91" spans="1:1" x14ac:dyDescent="0.25">
      <c r="A91" s="539"/>
    </row>
    <row r="92" spans="1:1" x14ac:dyDescent="0.25">
      <c r="A92" s="539"/>
    </row>
    <row r="93" spans="1:1" x14ac:dyDescent="0.25">
      <c r="A93" s="539"/>
    </row>
    <row r="94" spans="1:1" x14ac:dyDescent="0.25">
      <c r="A94" s="539"/>
    </row>
    <row r="95" spans="1:1" x14ac:dyDescent="0.25">
      <c r="A95" s="539"/>
    </row>
  </sheetData>
  <sheetProtection algorithmName="SHA-512" hashValue="W4Of/M17jh3/3RrBmDkwq/XxATcus45UbEthMVu64MEo31MkH+t2oFBuvW/g0UrTB5i8VvEELJAwN2I+DVVGJg==" saltValue="ktvrEGH2cnjYQRoG79Tk1A==" spinCount="100000" sheet="1" objects="1" scenarios="1"/>
  <mergeCells count="11">
    <mergeCell ref="A2:P2"/>
    <mergeCell ref="A1:P1"/>
    <mergeCell ref="G25:J25"/>
    <mergeCell ref="L25:O25"/>
    <mergeCell ref="A81:A95"/>
    <mergeCell ref="A4:P4"/>
    <mergeCell ref="A5:P5"/>
    <mergeCell ref="A7:P7"/>
    <mergeCell ref="A12:I12"/>
    <mergeCell ref="D22:H22"/>
    <mergeCell ref="D23:H23"/>
  </mergeCells>
  <printOptions horizontalCentered="1"/>
  <pageMargins left="0.5" right="0.5" top="0.25" bottom="0.25" header="0.25" footer="0.26"/>
  <pageSetup scale="58" orientation="landscape" r:id="rId1"/>
  <headerFooter alignWithMargins="0"/>
  <rowBreaks count="1" manualBreakCount="1">
    <brk id="79"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208897" r:id="rId4" name="Button 1">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208898" r:id="rId5" name="Button 2">
              <controlPr defaultSize="0" print="0" autoFill="0" autoPict="0" macro="[0]!Info">
                <anchor moveWithCells="1">
                  <from>
                    <xdr:col>15</xdr:col>
                    <xdr:colOff>279400</xdr:colOff>
                    <xdr:row>89</xdr:row>
                    <xdr:rowOff>50800</xdr:rowOff>
                  </from>
                  <to>
                    <xdr:col>16</xdr:col>
                    <xdr:colOff>31750</xdr:colOff>
                    <xdr:row>90</xdr:row>
                    <xdr:rowOff>95250</xdr:rowOff>
                  </to>
                </anchor>
              </controlPr>
            </control>
          </mc:Choice>
        </mc:AlternateContent>
        <mc:AlternateContent xmlns:mc="http://schemas.openxmlformats.org/markup-compatibility/2006">
          <mc:Choice Requires="x14">
            <control shapeId="208899" r:id="rId6" name="Button 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08900" r:id="rId7" name="Button 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08901" r:id="rId8" name="Button 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08902" r:id="rId9" name="Button 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08903" r:id="rId10" name="Button 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08904" r:id="rId11" name="Button 8">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08905" r:id="rId12" name="Button 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08906" r:id="rId13" name="Button 1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208907" r:id="rId14" name="Button 11">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08908" r:id="rId15" name="Button 12">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08909" r:id="rId16" name="Button 13">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08910" r:id="rId17" name="Button 14">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208911" r:id="rId18" name="Button 15">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08912" r:id="rId19" name="Button 16">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08913" r:id="rId20" name="Button 17">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08914" r:id="rId21" name="Button 18">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208915" r:id="rId22" name="Button 1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08916" r:id="rId23" name="Button 20">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08917" r:id="rId24" name="Button 2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08918" r:id="rId25" name="Button 2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208919" r:id="rId26" name="Button 2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08920" r:id="rId27" name="Button 24">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08921" r:id="rId28" name="Button 2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08922" r:id="rId29" name="Button 2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208923" r:id="rId30" name="Button 27">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08924" r:id="rId31" name="Button 28">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08925" r:id="rId32" name="Button 29">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08926" r:id="rId33" name="Button 30">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208927" r:id="rId34" name="Button 3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08928" r:id="rId35" name="Button 32">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08929" r:id="rId36" name="Button 3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08930" r:id="rId37" name="Button 3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208931" r:id="rId38" name="Button 3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08932" r:id="rId39" name="Button 36">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08933" r:id="rId40" name="Button 3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08934" r:id="rId41" name="Button 3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208935" r:id="rId42" name="Button 3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08936" r:id="rId43" name="Button 40">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08937" r:id="rId44" name="Button 4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08938" r:id="rId45" name="Button 4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208939" r:id="rId46" name="Button 43">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08940" r:id="rId47" name="Button 44">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08941" r:id="rId48" name="Button 45">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08942" r:id="rId49" name="Button 46">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208943" r:id="rId50" name="Button 4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08944" r:id="rId51" name="Button 48">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08945" r:id="rId52" name="Button 4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08946" r:id="rId53" name="Button 5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208947" r:id="rId54" name="Button 5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08948" r:id="rId55" name="Button 52">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08949" r:id="rId56" name="Button 5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08950" r:id="rId57" name="Button 5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208951" r:id="rId58" name="Button 55">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08952" r:id="rId59" name="Button 56">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08953" r:id="rId60" name="Button 57">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08954" r:id="rId61" name="Button 58">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208955" r:id="rId62" name="Button 59">
              <controlPr defaultSize="0" print="0" autoFill="0" autoPict="0" macro="[0]!Info">
                <anchor moveWithCells="1">
                  <from>
                    <xdr:col>0</xdr:col>
                    <xdr:colOff>38100</xdr:colOff>
                    <xdr:row>0</xdr:row>
                    <xdr:rowOff>31750</xdr:rowOff>
                  </from>
                  <to>
                    <xdr:col>0</xdr:col>
                    <xdr:colOff>381000</xdr:colOff>
                    <xdr:row>0</xdr:row>
                    <xdr:rowOff>165100</xdr:rowOff>
                  </to>
                </anchor>
              </controlPr>
            </control>
          </mc:Choice>
        </mc:AlternateContent>
        <mc:AlternateContent xmlns:mc="http://schemas.openxmlformats.org/markup-compatibility/2006">
          <mc:Choice Requires="x14">
            <control shapeId="208956" r:id="rId63" name="Button 60">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08957" r:id="rId64" name="Button 61">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08958" r:id="rId65" name="Button 62">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08959" r:id="rId66" name="Button 63">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208960" r:id="rId67" name="Button 6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08961" r:id="rId68" name="Button 6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208962" r:id="rId69" name="Button 6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1">
    <pageSetUpPr fitToPage="1"/>
  </sheetPr>
  <dimension ref="A1:HM93"/>
  <sheetViews>
    <sheetView showGridLines="0" zoomScale="80" zoomScaleNormal="80" workbookViewId="0">
      <selection sqref="A1:P1"/>
    </sheetView>
  </sheetViews>
  <sheetFormatPr defaultRowHeight="12.5" x14ac:dyDescent="0.25"/>
  <cols>
    <col min="1" max="1" width="31" customWidth="1"/>
    <col min="2" max="2" width="2.1796875" customWidth="1"/>
    <col min="3" max="3" width="24.81640625" customWidth="1"/>
    <col min="4" max="4" width="15.26953125" customWidth="1"/>
    <col min="5" max="5" width="9.81640625" customWidth="1"/>
    <col min="6" max="6" width="3.7265625" customWidth="1"/>
    <col min="7" max="8" width="13.26953125" customWidth="1"/>
    <col min="9" max="9" width="14.54296875" customWidth="1"/>
    <col min="10" max="10" width="17.26953125" bestFit="1" customWidth="1"/>
    <col min="11" max="11" width="7" customWidth="1"/>
    <col min="12" max="12" width="15.1796875" customWidth="1"/>
    <col min="13" max="14" width="14.453125" customWidth="1"/>
    <col min="15" max="15" width="16.26953125" bestFit="1" customWidth="1"/>
    <col min="16" max="16" width="13.81640625" bestFit="1" customWidth="1"/>
    <col min="18" max="26" width="9.1796875" hidden="1" customWidth="1"/>
    <col min="27" max="27" width="10.54296875" hidden="1" customWidth="1"/>
    <col min="28" max="29" width="9.1796875" hidden="1" customWidth="1"/>
    <col min="30" max="30" width="10" hidden="1" customWidth="1"/>
    <col min="31" max="31" width="0" hidden="1" customWidth="1"/>
  </cols>
  <sheetData>
    <row r="1" spans="1:32" s="213" customFormat="1" ht="20" x14ac:dyDescent="0.4">
      <c r="A1" s="499" t="s">
        <v>346</v>
      </c>
      <c r="B1" s="500"/>
      <c r="C1" s="500"/>
      <c r="D1" s="500"/>
      <c r="E1" s="500"/>
      <c r="F1" s="500"/>
      <c r="G1" s="500"/>
      <c r="H1" s="500"/>
      <c r="I1" s="500"/>
      <c r="J1" s="500"/>
      <c r="K1" s="500"/>
      <c r="L1" s="500"/>
      <c r="M1" s="500"/>
      <c r="N1" s="500"/>
      <c r="O1" s="500"/>
      <c r="P1" s="501"/>
    </row>
    <row r="2" spans="1:32" ht="18" x14ac:dyDescent="0.4">
      <c r="A2" s="524" t="s">
        <v>263</v>
      </c>
      <c r="B2" s="525"/>
      <c r="C2" s="525"/>
      <c r="D2" s="525"/>
      <c r="E2" s="525"/>
      <c r="F2" s="525"/>
      <c r="G2" s="525"/>
      <c r="H2" s="525"/>
      <c r="I2" s="525"/>
      <c r="J2" s="525"/>
      <c r="K2" s="525"/>
      <c r="L2" s="525"/>
      <c r="M2" s="525"/>
      <c r="N2" s="525"/>
      <c r="O2" s="525"/>
      <c r="P2" s="526"/>
    </row>
    <row r="3" spans="1:32" ht="10.5" customHeight="1" x14ac:dyDescent="0.4">
      <c r="A3" s="431"/>
      <c r="B3" s="430"/>
      <c r="C3" s="430"/>
      <c r="D3" s="430"/>
      <c r="E3" s="430"/>
      <c r="F3" s="430"/>
      <c r="G3" s="430"/>
      <c r="H3" s="430"/>
      <c r="I3" s="430"/>
      <c r="J3" s="430"/>
      <c r="K3" s="430"/>
      <c r="L3" s="430"/>
      <c r="M3" s="430"/>
      <c r="N3" s="430"/>
      <c r="O3" s="430"/>
      <c r="P3" s="432"/>
    </row>
    <row r="4" spans="1:32" ht="15.5" x14ac:dyDescent="0.35">
      <c r="A4" s="502" t="str">
        <f>'Customer Info'!B11</f>
        <v>Breakdown of Charges Based on Entered Information</v>
      </c>
      <c r="B4" s="503"/>
      <c r="C4" s="503"/>
      <c r="D4" s="503"/>
      <c r="E4" s="503"/>
      <c r="F4" s="503"/>
      <c r="G4" s="503"/>
      <c r="H4" s="503"/>
      <c r="I4" s="503"/>
      <c r="J4" s="503"/>
      <c r="K4" s="503"/>
      <c r="L4" s="503"/>
      <c r="M4" s="503"/>
      <c r="N4" s="503"/>
      <c r="O4" s="503"/>
      <c r="P4" s="504"/>
    </row>
    <row r="5" spans="1:32" ht="15.65" customHeight="1" x14ac:dyDescent="0.25">
      <c r="A5" s="529" t="s">
        <v>264</v>
      </c>
      <c r="B5" s="529"/>
      <c r="C5" s="529"/>
      <c r="D5" s="529"/>
      <c r="E5" s="529"/>
      <c r="F5" s="529"/>
      <c r="G5" s="529"/>
      <c r="H5" s="529"/>
      <c r="I5" s="529"/>
      <c r="J5" s="529"/>
      <c r="K5" s="529"/>
      <c r="L5" s="529"/>
      <c r="M5" s="529"/>
      <c r="N5" s="529"/>
      <c r="O5" s="529"/>
      <c r="P5" s="530"/>
    </row>
    <row r="6" spans="1:32" x14ac:dyDescent="0.25">
      <c r="A6" s="253">
        <f ca="1">TODAY()</f>
        <v>46226</v>
      </c>
      <c r="B6" s="76"/>
      <c r="C6" s="328"/>
      <c r="D6" s="328"/>
      <c r="E6" s="328"/>
      <c r="F6" s="328"/>
      <c r="G6" s="328"/>
      <c r="H6" s="328"/>
      <c r="I6" s="328"/>
      <c r="J6" s="328"/>
      <c r="K6" s="328"/>
      <c r="P6" s="249"/>
    </row>
    <row r="7" spans="1:32" ht="25" x14ac:dyDescent="0.5">
      <c r="A7" s="517"/>
      <c r="B7" s="518"/>
      <c r="C7" s="518"/>
      <c r="D7" s="518"/>
      <c r="E7" s="518"/>
      <c r="F7" s="518"/>
      <c r="G7" s="518"/>
      <c r="H7" s="518"/>
      <c r="I7" s="518"/>
      <c r="J7" s="518"/>
      <c r="K7" s="518"/>
      <c r="L7" s="518"/>
      <c r="M7" s="518"/>
      <c r="N7" s="518"/>
      <c r="O7" s="518"/>
      <c r="P7" s="519"/>
    </row>
    <row r="8" spans="1:32" ht="15.5" x14ac:dyDescent="0.35">
      <c r="A8" s="255" t="s">
        <v>2</v>
      </c>
      <c r="B8" s="22"/>
      <c r="C8" s="23">
        <f>'Customer Info'!B6</f>
        <v>0</v>
      </c>
      <c r="I8" s="24"/>
      <c r="P8" s="249"/>
    </row>
    <row r="9" spans="1:32" ht="15.5" x14ac:dyDescent="0.35">
      <c r="A9" s="256" t="s">
        <v>26</v>
      </c>
      <c r="B9" s="22"/>
      <c r="C9" s="23">
        <f>'Customer Info'!B7</f>
        <v>0</v>
      </c>
      <c r="P9" s="249"/>
    </row>
    <row r="10" spans="1:32" ht="13" x14ac:dyDescent="0.3">
      <c r="A10" s="255" t="s">
        <v>3</v>
      </c>
      <c r="B10" s="156">
        <f>'Customer Info'!B8</f>
        <v>8</v>
      </c>
      <c r="C10" s="150" t="str">
        <f>LOOKUP(B10,R10:AD10,R12:AD12)</f>
        <v>August</v>
      </c>
      <c r="D10" s="101">
        <f>'Customer Info'!C8</f>
        <v>2026</v>
      </c>
      <c r="P10" s="249"/>
      <c r="S10">
        <v>1</v>
      </c>
      <c r="T10">
        <v>2</v>
      </c>
      <c r="U10">
        <v>3</v>
      </c>
      <c r="V10">
        <v>4</v>
      </c>
      <c r="W10">
        <v>5</v>
      </c>
      <c r="X10">
        <v>6</v>
      </c>
      <c r="Y10">
        <v>7</v>
      </c>
      <c r="Z10">
        <v>8</v>
      </c>
      <c r="AA10">
        <v>9</v>
      </c>
      <c r="AB10">
        <v>10</v>
      </c>
      <c r="AC10">
        <v>11</v>
      </c>
      <c r="AD10">
        <v>12</v>
      </c>
    </row>
    <row r="11" spans="1:32" ht="13" x14ac:dyDescent="0.3">
      <c r="A11" s="255" t="s">
        <v>250</v>
      </c>
      <c r="B11" s="156"/>
      <c r="C11" s="150" t="str">
        <f>'Customer Info'!$B$9</f>
        <v>No</v>
      </c>
      <c r="D11" s="101"/>
      <c r="P11" s="249"/>
    </row>
    <row r="12" spans="1:32" ht="15" customHeight="1" x14ac:dyDescent="0.3">
      <c r="A12" s="527"/>
      <c r="B12" s="528"/>
      <c r="C12" s="528"/>
      <c r="D12" s="528"/>
      <c r="E12" s="528"/>
      <c r="F12" s="528"/>
      <c r="G12" s="528"/>
      <c r="H12" s="528"/>
      <c r="I12" s="528"/>
      <c r="P12" s="249"/>
      <c r="R12" t="s">
        <v>109</v>
      </c>
      <c r="S12" s="45" t="s">
        <v>97</v>
      </c>
      <c r="T12" s="45" t="s">
        <v>98</v>
      </c>
      <c r="U12" s="45" t="s">
        <v>99</v>
      </c>
      <c r="V12" s="45" t="s">
        <v>100</v>
      </c>
      <c r="W12" s="45" t="s">
        <v>101</v>
      </c>
      <c r="X12" s="45" t="s">
        <v>102</v>
      </c>
      <c r="Y12" s="45" t="s">
        <v>103</v>
      </c>
      <c r="Z12" s="45" t="s">
        <v>104</v>
      </c>
      <c r="AA12" s="45" t="s">
        <v>105</v>
      </c>
      <c r="AB12" s="45" t="s">
        <v>107</v>
      </c>
      <c r="AC12" s="45" t="s">
        <v>106</v>
      </c>
      <c r="AD12" s="45" t="s">
        <v>108</v>
      </c>
    </row>
    <row r="13" spans="1:32" ht="13" x14ac:dyDescent="0.3">
      <c r="A13" s="260" t="s">
        <v>27</v>
      </c>
      <c r="B13" s="20"/>
      <c r="C13" s="20"/>
      <c r="D13" s="20"/>
      <c r="E13" s="20"/>
      <c r="F13" s="20"/>
      <c r="G13" s="20"/>
      <c r="H13" s="20"/>
      <c r="I13" s="20"/>
      <c r="J13" s="20"/>
      <c r="K13" s="20"/>
      <c r="L13" s="20"/>
      <c r="M13" s="20"/>
      <c r="N13" s="20"/>
      <c r="O13" s="20"/>
      <c r="P13" s="248"/>
      <c r="R13" s="3" t="s">
        <v>154</v>
      </c>
      <c r="S13" s="161">
        <f>'Rider Rates'!$E$71</f>
        <v>7.2859999999999994E-2</v>
      </c>
      <c r="T13" s="161">
        <f>'Rider Rates'!$E$71</f>
        <v>7.2859999999999994E-2</v>
      </c>
      <c r="U13" s="161">
        <f>'Rider Rates'!$E$71</f>
        <v>7.2859999999999994E-2</v>
      </c>
      <c r="V13" s="161">
        <f>'Rider Rates'!$E$71</f>
        <v>7.2859999999999994E-2</v>
      </c>
      <c r="W13" s="161">
        <f>'Rider Rates'!$E$71</f>
        <v>7.2859999999999994E-2</v>
      </c>
      <c r="X13" s="161">
        <f>'Rider Rates'!$E$70</f>
        <v>7.2859999999999994E-2</v>
      </c>
      <c r="Y13" s="161">
        <f>'Rider Rates'!$E$70</f>
        <v>7.2859999999999994E-2</v>
      </c>
      <c r="Z13" s="161">
        <f>'Rider Rates'!$E$70</f>
        <v>7.2859999999999994E-2</v>
      </c>
      <c r="AA13" s="161">
        <f>'Rider Rates'!$E$70</f>
        <v>7.2859999999999994E-2</v>
      </c>
      <c r="AB13" s="161">
        <f>'Rider Rates'!$E$71</f>
        <v>7.2859999999999994E-2</v>
      </c>
      <c r="AC13" s="161">
        <f>'Rider Rates'!$E$71</f>
        <v>7.2859999999999994E-2</v>
      </c>
      <c r="AD13" s="161">
        <f>'Rider Rates'!$E$71</f>
        <v>7.2859999999999994E-2</v>
      </c>
      <c r="AE13" s="161"/>
      <c r="AF13" s="161"/>
    </row>
    <row r="14" spans="1:32" x14ac:dyDescent="0.25">
      <c r="A14" s="254"/>
      <c r="C14" s="45" t="s">
        <v>54</v>
      </c>
      <c r="D14" s="45" t="s">
        <v>55</v>
      </c>
      <c r="P14" s="249"/>
    </row>
    <row r="15" spans="1:32" x14ac:dyDescent="0.25">
      <c r="A15" s="259" t="s">
        <v>28</v>
      </c>
      <c r="B15" s="27"/>
      <c r="C15" s="38">
        <f>'Customer Info'!B18</f>
        <v>0</v>
      </c>
      <c r="D15" s="38">
        <f>ROUND(C15*C21,1)</f>
        <v>0</v>
      </c>
      <c r="E15" s="27" t="s">
        <v>45</v>
      </c>
      <c r="F15" s="28"/>
      <c r="G15" s="27" t="s">
        <v>15</v>
      </c>
      <c r="I15" s="42" t="s">
        <v>15</v>
      </c>
      <c r="J15" s="27"/>
      <c r="K15" s="27"/>
      <c r="L15" s="27"/>
      <c r="M15" s="27"/>
      <c r="N15" s="27"/>
      <c r="P15" s="249"/>
    </row>
    <row r="16" spans="1:32" x14ac:dyDescent="0.25">
      <c r="A16" s="259" t="s">
        <v>29</v>
      </c>
      <c r="B16" s="27"/>
      <c r="C16" s="38">
        <f>'Customer Info'!B19</f>
        <v>0</v>
      </c>
      <c r="D16" s="38">
        <f>C16*C21</f>
        <v>0</v>
      </c>
      <c r="E16" s="27" t="s">
        <v>45</v>
      </c>
      <c r="F16" s="28"/>
      <c r="G16" s="27" t="s">
        <v>30</v>
      </c>
      <c r="I16" s="315" t="str">
        <f>IF(MAX(C15,C16)&gt;0,C17/(MAX(C15,C16)*730), " ")</f>
        <v xml:space="preserve"> </v>
      </c>
      <c r="J16" s="27"/>
      <c r="K16" s="27"/>
      <c r="L16" s="27"/>
      <c r="M16" s="27"/>
      <c r="N16" s="27"/>
      <c r="P16" s="249"/>
      <c r="X16" s="161"/>
      <c r="Y16" s="161"/>
      <c r="Z16" s="161"/>
      <c r="AA16" s="161"/>
    </row>
    <row r="17" spans="1:30" x14ac:dyDescent="0.25">
      <c r="A17" s="259" t="s">
        <v>43</v>
      </c>
      <c r="B17" s="27"/>
      <c r="C17" s="29">
        <f>IF('Customer Info'!B21+'Customer Info'!B22-'Customer Info'!B23&lt;0,0,'Customer Info'!B21+'Customer Info'!B22-'Customer Info'!B23)</f>
        <v>0</v>
      </c>
      <c r="D17" s="29">
        <f>C17*C21</f>
        <v>0</v>
      </c>
      <c r="E17" s="27" t="s">
        <v>41</v>
      </c>
      <c r="F17" s="28"/>
      <c r="G17" s="27"/>
      <c r="H17" s="27"/>
      <c r="I17" s="27"/>
      <c r="J17" s="27"/>
      <c r="K17" s="27"/>
      <c r="L17" s="27"/>
      <c r="M17" s="27"/>
      <c r="N17" s="27"/>
      <c r="O17" s="27"/>
      <c r="P17" s="249"/>
    </row>
    <row r="18" spans="1:30" x14ac:dyDescent="0.25">
      <c r="A18" s="259" t="s">
        <v>195</v>
      </c>
      <c r="B18" s="27"/>
      <c r="C18" s="29">
        <f>'Customer Info'!$B$27</f>
        <v>0</v>
      </c>
      <c r="D18" s="29">
        <f>$C$18</f>
        <v>0</v>
      </c>
      <c r="E18" s="27" t="s">
        <v>198</v>
      </c>
      <c r="F18" s="28"/>
      <c r="G18" s="27"/>
      <c r="H18" s="27"/>
      <c r="I18" s="27"/>
      <c r="J18" s="27"/>
      <c r="K18" s="27"/>
      <c r="L18" s="27"/>
      <c r="M18" s="27"/>
      <c r="N18" s="27"/>
      <c r="O18" s="27"/>
      <c r="P18" s="249"/>
    </row>
    <row r="19" spans="1:30" x14ac:dyDescent="0.25">
      <c r="A19" s="259" t="s">
        <v>196</v>
      </c>
      <c r="B19" s="27"/>
      <c r="C19" s="337">
        <f>IF('Customer Info'!$B$18=0,0,ROUND(MAX(ROUND('Customer Info'!$B$18*'GS PRI'!C21,1),ROUND('Customer Info'!$B$19*'GS PRI'!C21,1))/'Customer Info'!$D$29,1))</f>
        <v>0</v>
      </c>
      <c r="D19" s="38">
        <f>$C$19</f>
        <v>0</v>
      </c>
      <c r="E19" s="27" t="s">
        <v>199</v>
      </c>
      <c r="F19" s="28"/>
      <c r="G19" s="27"/>
      <c r="H19" s="27"/>
      <c r="I19" s="27"/>
      <c r="J19" s="27"/>
      <c r="K19" s="27"/>
      <c r="L19" s="27"/>
      <c r="M19" s="27"/>
      <c r="N19" s="27"/>
      <c r="O19" s="27"/>
      <c r="P19" s="249"/>
    </row>
    <row r="20" spans="1:30" x14ac:dyDescent="0.25">
      <c r="A20" s="259" t="s">
        <v>197</v>
      </c>
      <c r="B20" s="27"/>
      <c r="C20" s="29"/>
      <c r="D20" s="337">
        <f>MAX(100,ROUND(1.15*(MAX('Customer Info'!$B$18*'GS PRI'!C21,'Customer Info'!$B$19*'GS PRI'!C21)),1))</f>
        <v>100</v>
      </c>
      <c r="E20" s="27" t="s">
        <v>199</v>
      </c>
      <c r="F20" s="28"/>
      <c r="K20" s="27"/>
      <c r="L20" s="27"/>
      <c r="M20" s="27"/>
      <c r="N20" s="27"/>
      <c r="P20" s="249"/>
    </row>
    <row r="21" spans="1:30" ht="13" x14ac:dyDescent="0.3">
      <c r="A21" s="259" t="s">
        <v>53</v>
      </c>
      <c r="B21" s="27"/>
      <c r="C21" s="316">
        <f>+'Customer Info'!E18</f>
        <v>1</v>
      </c>
      <c r="D21" s="27"/>
      <c r="E21" s="27"/>
      <c r="F21" s="28"/>
      <c r="G21" s="21"/>
      <c r="H21" s="21"/>
      <c r="I21" s="21"/>
      <c r="J21" s="21"/>
      <c r="K21" s="27"/>
      <c r="L21" s="27"/>
      <c r="M21" s="27"/>
      <c r="N21" s="27"/>
      <c r="P21" s="249"/>
      <c r="S21" s="161"/>
      <c r="T21" s="161"/>
      <c r="U21" s="161"/>
      <c r="V21" s="161"/>
      <c r="W21" s="161"/>
      <c r="X21" s="161"/>
      <c r="Y21" s="161"/>
      <c r="Z21" s="161"/>
      <c r="AA21" s="161"/>
      <c r="AB21" s="161"/>
      <c r="AC21" s="161"/>
      <c r="AD21" s="161"/>
    </row>
    <row r="22" spans="1:30" x14ac:dyDescent="0.25">
      <c r="A22" s="259" t="s">
        <v>15</v>
      </c>
      <c r="B22" s="27"/>
      <c r="C22" s="317" t="s">
        <v>15</v>
      </c>
      <c r="D22" s="551" t="s">
        <v>15</v>
      </c>
      <c r="E22" s="551"/>
      <c r="F22" s="551"/>
      <c r="G22" s="551"/>
      <c r="H22" s="551"/>
      <c r="K22" s="27"/>
      <c r="L22" s="27"/>
      <c r="M22" s="27"/>
      <c r="N22" s="27"/>
      <c r="O22" s="300"/>
      <c r="P22" s="249"/>
    </row>
    <row r="23" spans="1:30" ht="13" x14ac:dyDescent="0.3">
      <c r="A23" s="259" t="s">
        <v>15</v>
      </c>
      <c r="B23" s="27"/>
      <c r="C23" s="317" t="s">
        <v>15</v>
      </c>
      <c r="D23" s="551" t="s">
        <v>15</v>
      </c>
      <c r="E23" s="551"/>
      <c r="F23" s="551"/>
      <c r="G23" s="551"/>
      <c r="H23" s="551"/>
      <c r="I23" s="21"/>
      <c r="J23" s="21"/>
      <c r="K23" s="27"/>
      <c r="L23" s="27"/>
      <c r="M23" s="27"/>
      <c r="N23" s="27"/>
      <c r="O23" s="300"/>
      <c r="P23" s="249"/>
    </row>
    <row r="24" spans="1:30" ht="13" x14ac:dyDescent="0.3">
      <c r="A24" s="259"/>
      <c r="B24" s="27"/>
      <c r="C24" s="28"/>
      <c r="D24" s="28"/>
      <c r="E24" s="28"/>
      <c r="F24" s="28"/>
      <c r="G24" s="21"/>
      <c r="H24" s="21"/>
      <c r="I24" s="21"/>
      <c r="J24" s="21"/>
      <c r="K24" s="27"/>
      <c r="L24" s="27"/>
      <c r="M24" s="27"/>
      <c r="N24" s="27"/>
      <c r="O24" s="27"/>
      <c r="P24" s="249"/>
    </row>
    <row r="25" spans="1:30" ht="13" x14ac:dyDescent="0.3">
      <c r="A25" s="260" t="s">
        <v>31</v>
      </c>
      <c r="B25" s="20"/>
      <c r="C25" s="20"/>
      <c r="D25" s="20"/>
      <c r="E25" s="20"/>
      <c r="F25" s="20"/>
      <c r="G25" s="552" t="s">
        <v>67</v>
      </c>
      <c r="H25" s="553"/>
      <c r="I25" s="553"/>
      <c r="J25" s="554"/>
      <c r="K25" s="20"/>
      <c r="L25" s="523" t="s">
        <v>68</v>
      </c>
      <c r="M25" s="523"/>
      <c r="N25" s="523"/>
      <c r="O25" s="523"/>
      <c r="P25" s="249"/>
    </row>
    <row r="26" spans="1:30" ht="13" x14ac:dyDescent="0.3">
      <c r="A26" s="254"/>
      <c r="G26" s="247" t="s">
        <v>64</v>
      </c>
      <c r="H26" s="247" t="s">
        <v>65</v>
      </c>
      <c r="I26" s="247" t="s">
        <v>66</v>
      </c>
      <c r="J26" s="100" t="s">
        <v>34</v>
      </c>
      <c r="L26" s="100" t="s">
        <v>64</v>
      </c>
      <c r="M26" s="100" t="s">
        <v>65</v>
      </c>
      <c r="N26" s="100" t="s">
        <v>66</v>
      </c>
      <c r="O26" s="100" t="s">
        <v>34</v>
      </c>
      <c r="P26" s="261" t="s">
        <v>56</v>
      </c>
    </row>
    <row r="27" spans="1:30" x14ac:dyDescent="0.25">
      <c r="A27" s="254" t="s">
        <v>32</v>
      </c>
      <c r="G27" s="66"/>
      <c r="H27" s="66"/>
      <c r="I27" s="66">
        <f>'Rider Rates'!$B$25</f>
        <v>186.3</v>
      </c>
      <c r="J27" s="66">
        <f>SUM(G27:I27)</f>
        <v>186.3</v>
      </c>
      <c r="L27" s="67"/>
      <c r="M27" s="67"/>
      <c r="N27" s="67">
        <f>I27</f>
        <v>186.3</v>
      </c>
      <c r="O27" s="162">
        <f>SUM(L27:N27)</f>
        <v>186.3</v>
      </c>
      <c r="P27" s="262">
        <f>'Rider Rates'!$K$25</f>
        <v>46122</v>
      </c>
    </row>
    <row r="28" spans="1:30" x14ac:dyDescent="0.25">
      <c r="A28" s="254" t="s">
        <v>126</v>
      </c>
      <c r="D28" s="1">
        <f>D17</f>
        <v>0</v>
      </c>
      <c r="E28" s="78" t="s">
        <v>41</v>
      </c>
      <c r="F28" s="79" t="s">
        <v>8</v>
      </c>
      <c r="G28" s="64"/>
      <c r="H28" s="66"/>
      <c r="I28" s="66"/>
      <c r="J28" s="64"/>
      <c r="K28" s="81" t="s">
        <v>42</v>
      </c>
      <c r="L28" s="66"/>
      <c r="M28" s="67"/>
      <c r="N28" s="66"/>
      <c r="O28" s="162"/>
      <c r="P28" s="262"/>
    </row>
    <row r="29" spans="1:30" x14ac:dyDescent="0.25">
      <c r="A29" s="254" t="s">
        <v>33</v>
      </c>
      <c r="D29" s="211">
        <f>ROUND(MAX(D15,D16,('Customer Info'!B14-100)*0.6,('Customer Info'!B16-100)*0.6),1)</f>
        <v>0</v>
      </c>
      <c r="E29" s="27" t="s">
        <v>45</v>
      </c>
      <c r="F29" s="4" t="s">
        <v>8</v>
      </c>
      <c r="G29" s="65"/>
      <c r="H29" s="65"/>
      <c r="I29" s="66">
        <f>'Rider Rates'!$G$25</f>
        <v>8.08</v>
      </c>
      <c r="J29" s="65">
        <f>SUM(G29:I29)</f>
        <v>8.08</v>
      </c>
      <c r="K29" s="31" t="s">
        <v>44</v>
      </c>
      <c r="L29" s="66"/>
      <c r="M29" s="66"/>
      <c r="N29" s="66">
        <f>ROUND($D29*I29,2)</f>
        <v>0</v>
      </c>
      <c r="O29" s="162">
        <f>SUM(L29:N29)</f>
        <v>0</v>
      </c>
      <c r="P29" s="262">
        <f>'Rider Rates'!$K$25</f>
        <v>46122</v>
      </c>
    </row>
    <row r="30" spans="1:30" x14ac:dyDescent="0.25">
      <c r="A30" s="254" t="s">
        <v>185</v>
      </c>
      <c r="D30" s="344">
        <f>IF(D19&lt;=100,0,ROUND(IF(D19-D20&gt;0,D19-D20),1))</f>
        <v>0</v>
      </c>
      <c r="E30" s="27" t="s">
        <v>183</v>
      </c>
      <c r="F30" s="4" t="s">
        <v>8</v>
      </c>
      <c r="G30" s="89"/>
      <c r="H30" s="65"/>
      <c r="I30" s="66">
        <f>'Rider Rates'!$H$25</f>
        <v>1.62</v>
      </c>
      <c r="J30" s="89">
        <f>SUM(G30:I30)</f>
        <v>1.62</v>
      </c>
      <c r="K30" s="31" t="s">
        <v>44</v>
      </c>
      <c r="L30" s="66"/>
      <c r="M30" s="66"/>
      <c r="N30" s="66">
        <f>ROUND($D30*I30,2)</f>
        <v>0</v>
      </c>
      <c r="O30" s="66">
        <f>SUM(L30:N30)</f>
        <v>0</v>
      </c>
      <c r="P30" s="262">
        <f>'Rider Rates'!$K$25</f>
        <v>46122</v>
      </c>
    </row>
    <row r="31" spans="1:30" ht="13" x14ac:dyDescent="0.3">
      <c r="A31" s="301" t="s">
        <v>50</v>
      </c>
      <c r="B31" s="32"/>
      <c r="C31" s="32"/>
      <c r="D31" s="33"/>
      <c r="E31" s="33"/>
      <c r="F31" s="32"/>
      <c r="G31" s="32"/>
      <c r="H31" s="32"/>
      <c r="I31" s="32"/>
      <c r="J31" s="32"/>
      <c r="K31" s="34"/>
      <c r="L31" s="210"/>
      <c r="M31" s="210"/>
      <c r="N31" s="210">
        <f>SUM(N27:N30)</f>
        <v>186.3</v>
      </c>
      <c r="O31" s="210">
        <f>SUM(O27:O30)</f>
        <v>186.3</v>
      </c>
      <c r="P31" s="249"/>
    </row>
    <row r="32" spans="1:30" ht="13" x14ac:dyDescent="0.3">
      <c r="A32" s="302"/>
      <c r="B32" s="68"/>
      <c r="C32" s="69"/>
      <c r="D32" s="69"/>
      <c r="E32" s="69"/>
      <c r="F32" s="69"/>
      <c r="G32" s="70"/>
      <c r="H32" s="70"/>
      <c r="I32" s="70"/>
      <c r="J32" s="70"/>
      <c r="K32" s="68"/>
      <c r="L32" s="68"/>
      <c r="M32" s="68"/>
      <c r="N32" s="68"/>
      <c r="O32" s="68"/>
      <c r="P32" s="303"/>
    </row>
    <row r="33" spans="1:16" ht="13" x14ac:dyDescent="0.3">
      <c r="A33" s="258" t="s">
        <v>69</v>
      </c>
      <c r="D33" s="1"/>
      <c r="E33" s="1"/>
      <c r="K33" s="31"/>
      <c r="L33" s="31"/>
      <c r="M33" s="31"/>
      <c r="N33" s="31"/>
      <c r="O33" s="245"/>
      <c r="P33" s="318"/>
    </row>
    <row r="34" spans="1:16" ht="13" x14ac:dyDescent="0.3">
      <c r="A34" s="301"/>
      <c r="D34" s="1"/>
      <c r="E34" s="1"/>
      <c r="K34" s="31"/>
      <c r="L34" s="31"/>
      <c r="M34" s="31"/>
      <c r="N34" s="31"/>
      <c r="O34" s="245"/>
      <c r="P34" s="249"/>
    </row>
    <row r="35" spans="1:16" x14ac:dyDescent="0.25">
      <c r="A35" s="269" t="s">
        <v>372</v>
      </c>
      <c r="D35" s="1">
        <f>IF($C$17&lt;0,0,IF($C$17&gt;833000,833000,$C$17))</f>
        <v>0</v>
      </c>
      <c r="E35" s="30" t="s">
        <v>41</v>
      </c>
      <c r="F35" s="4" t="s">
        <v>8</v>
      </c>
      <c r="G35" s="63"/>
      <c r="H35" s="64"/>
      <c r="I35" s="80">
        <f>'Rider Rates'!$G$35</f>
        <v>5.5215000000000004E-3</v>
      </c>
      <c r="J35" s="6">
        <f t="shared" ref="J35:J42" si="0">SUM(G35:I35)</f>
        <v>5.5215000000000004E-3</v>
      </c>
      <c r="K35" s="31" t="s">
        <v>42</v>
      </c>
      <c r="L35" s="66"/>
      <c r="M35" s="66"/>
      <c r="N35" s="66">
        <f>ROUND($D35*I35,2)</f>
        <v>0</v>
      </c>
      <c r="O35" s="66">
        <f t="shared" ref="O35:O53" si="1">SUM(L35:N35)</f>
        <v>0</v>
      </c>
      <c r="P35" s="262">
        <f>'Rider Rates'!$O$35</f>
        <v>46022</v>
      </c>
    </row>
    <row r="36" spans="1:16" x14ac:dyDescent="0.25">
      <c r="A36" s="269" t="s">
        <v>373</v>
      </c>
      <c r="D36" s="1">
        <f>IF($C$17-833000&gt;0,$C$17-D35,0)</f>
        <v>0</v>
      </c>
      <c r="E36" s="30" t="s">
        <v>41</v>
      </c>
      <c r="F36" s="4" t="s">
        <v>8</v>
      </c>
      <c r="G36" s="63"/>
      <c r="H36" s="64"/>
      <c r="I36" s="80">
        <f>'Rider Rates'!$G$36</f>
        <v>1.7560000000000001E-4</v>
      </c>
      <c r="J36" s="6">
        <f t="shared" si="0"/>
        <v>1.7560000000000001E-4</v>
      </c>
      <c r="K36" s="31" t="s">
        <v>42</v>
      </c>
      <c r="L36" s="66"/>
      <c r="M36" s="66"/>
      <c r="N36" s="66">
        <f>ROUND($D36*I36,2)</f>
        <v>0</v>
      </c>
      <c r="O36" s="66">
        <f t="shared" si="1"/>
        <v>0</v>
      </c>
      <c r="P36" s="262">
        <f>'Rider Rates'!$O$36</f>
        <v>45293</v>
      </c>
    </row>
    <row r="37" spans="1:16" x14ac:dyDescent="0.25">
      <c r="A37" s="269" t="s">
        <v>47</v>
      </c>
      <c r="B37" t="s">
        <v>15</v>
      </c>
      <c r="D37" s="1">
        <f>IF('Customer Info'!$C$31=TRUE,0,IF(C17&lt;0,0,IF(C17&gt;2000,2000,C17)))</f>
        <v>0</v>
      </c>
      <c r="E37" s="30" t="s">
        <v>41</v>
      </c>
      <c r="F37" s="4" t="s">
        <v>8</v>
      </c>
      <c r="G37" s="63"/>
      <c r="H37" s="64"/>
      <c r="I37" s="80">
        <f>'Rider Rates'!$G$37</f>
        <v>4.6499999999999996E-3</v>
      </c>
      <c r="J37" s="6">
        <f t="shared" si="0"/>
        <v>4.6499999999999996E-3</v>
      </c>
      <c r="K37" s="31" t="s">
        <v>42</v>
      </c>
      <c r="L37" s="66"/>
      <c r="M37" s="66"/>
      <c r="N37" s="66">
        <f>ROUND($D37*I37,2)</f>
        <v>0</v>
      </c>
      <c r="O37" s="66">
        <f t="shared" si="1"/>
        <v>0</v>
      </c>
      <c r="P37" s="262">
        <f>'Rider Rates'!$O$37</f>
        <v>44531</v>
      </c>
    </row>
    <row r="38" spans="1:16" x14ac:dyDescent="0.25">
      <c r="A38" s="269" t="s">
        <v>48</v>
      </c>
      <c r="B38" t="s">
        <v>15</v>
      </c>
      <c r="D38" s="1">
        <f>IF('Customer Info'!$C$31=TRUE,0,IF(C17&gt;15000,13000,IF(C17&gt;2000,C17-2000,0)))</f>
        <v>0</v>
      </c>
      <c r="E38" s="30" t="s">
        <v>41</v>
      </c>
      <c r="F38" s="4" t="s">
        <v>8</v>
      </c>
      <c r="G38" s="63"/>
      <c r="H38" s="64"/>
      <c r="I38" s="80">
        <f>'Rider Rates'!$G$38</f>
        <v>4.1900000000000001E-3</v>
      </c>
      <c r="J38" s="6">
        <f t="shared" si="0"/>
        <v>4.1900000000000001E-3</v>
      </c>
      <c r="K38" s="31" t="s">
        <v>42</v>
      </c>
      <c r="L38" s="66"/>
      <c r="M38" s="66"/>
      <c r="N38" s="66">
        <f>ROUND($D38*I38,2)</f>
        <v>0</v>
      </c>
      <c r="O38" s="66">
        <f t="shared" si="1"/>
        <v>0</v>
      </c>
      <c r="P38" s="262">
        <f>'Rider Rates'!$O$38</f>
        <v>44531</v>
      </c>
    </row>
    <row r="39" spans="1:16" x14ac:dyDescent="0.25">
      <c r="A39" s="269" t="s">
        <v>49</v>
      </c>
      <c r="B39" t="s">
        <v>15</v>
      </c>
      <c r="D39" s="1">
        <f>IF('Customer Info'!$C$31=TRUE,0,IF(C17-D37-D38&gt;0,C17-D37-D38,0))</f>
        <v>0</v>
      </c>
      <c r="E39" s="30" t="s">
        <v>41</v>
      </c>
      <c r="F39" s="4" t="s">
        <v>8</v>
      </c>
      <c r="G39" s="63"/>
      <c r="H39" s="64"/>
      <c r="I39" s="80">
        <f>'Rider Rates'!$G$39</f>
        <v>3.63E-3</v>
      </c>
      <c r="J39" s="6">
        <f t="shared" si="0"/>
        <v>3.63E-3</v>
      </c>
      <c r="K39" s="31" t="s">
        <v>42</v>
      </c>
      <c r="L39" s="66"/>
      <c r="M39" s="66"/>
      <c r="N39" s="66">
        <f>ROUND($D39*I39,2)</f>
        <v>0</v>
      </c>
      <c r="O39" s="66">
        <f t="shared" si="1"/>
        <v>0</v>
      </c>
      <c r="P39" s="262">
        <f>'Rider Rates'!$O$39</f>
        <v>44531</v>
      </c>
    </row>
    <row r="40" spans="1:16" x14ac:dyDescent="0.25">
      <c r="A40" s="272" t="s">
        <v>159</v>
      </c>
      <c r="B40" s="61"/>
      <c r="C40" s="61"/>
      <c r="D40" s="1">
        <f>IF($C$17&lt;1,0,$C$17)</f>
        <v>0</v>
      </c>
      <c r="E40" s="78" t="s">
        <v>41</v>
      </c>
      <c r="F40" s="196" t="s">
        <v>8</v>
      </c>
      <c r="G40" s="124"/>
      <c r="H40" s="124"/>
      <c r="I40" s="80">
        <f>'Rider Rates'!$I$40</f>
        <v>-1.06E-3</v>
      </c>
      <c r="J40" s="6">
        <f t="shared" si="0"/>
        <v>-1.06E-3</v>
      </c>
      <c r="K40" s="81" t="s">
        <v>42</v>
      </c>
      <c r="L40" s="82"/>
      <c r="M40" s="82"/>
      <c r="N40" s="82">
        <f>ROUND(D40*I40,2)</f>
        <v>0</v>
      </c>
      <c r="O40" s="82">
        <f t="shared" si="1"/>
        <v>0</v>
      </c>
      <c r="P40" s="262">
        <f>'Rider Rates'!$O$40</f>
        <v>46122</v>
      </c>
    </row>
    <row r="41" spans="1:16" ht="13" x14ac:dyDescent="0.3">
      <c r="A41" s="272" t="s">
        <v>162</v>
      </c>
      <c r="B41" s="61"/>
      <c r="C41" s="61"/>
      <c r="D41" s="151"/>
      <c r="E41" s="78" t="s">
        <v>109</v>
      </c>
      <c r="F41" s="79"/>
      <c r="G41" s="87"/>
      <c r="H41" s="88"/>
      <c r="I41" s="152">
        <f>'Rider Rates'!$C$41</f>
        <v>1.02</v>
      </c>
      <c r="J41" s="152">
        <f t="shared" si="0"/>
        <v>1.02</v>
      </c>
      <c r="K41" s="81"/>
      <c r="L41" s="82"/>
      <c r="M41" s="82"/>
      <c r="N41" s="82">
        <f>I41</f>
        <v>1.02</v>
      </c>
      <c r="O41" s="82">
        <f t="shared" si="1"/>
        <v>1.02</v>
      </c>
      <c r="P41" s="262">
        <f>'Rider Rates'!$O$41</f>
        <v>46122</v>
      </c>
    </row>
    <row r="42" spans="1:16" ht="13" x14ac:dyDescent="0.3">
      <c r="A42" s="271" t="s">
        <v>352</v>
      </c>
      <c r="B42" s="61"/>
      <c r="C42" s="61"/>
      <c r="D42" s="151"/>
      <c r="E42" s="78" t="s">
        <v>109</v>
      </c>
      <c r="F42" s="79"/>
      <c r="G42" s="87"/>
      <c r="H42" s="88"/>
      <c r="I42" s="152">
        <f>'Rider Rates'!$C$42</f>
        <v>22.68</v>
      </c>
      <c r="J42" s="152">
        <f t="shared" si="0"/>
        <v>22.68</v>
      </c>
      <c r="K42" s="81"/>
      <c r="L42" s="82"/>
      <c r="M42" s="82"/>
      <c r="N42" s="82">
        <f>I42</f>
        <v>22.68</v>
      </c>
      <c r="O42" s="82">
        <f t="shared" si="1"/>
        <v>22.68</v>
      </c>
      <c r="P42" s="262">
        <f>'Rider Rates'!$O$42</f>
        <v>46203</v>
      </c>
    </row>
    <row r="43" spans="1:16" ht="13" x14ac:dyDescent="0.3">
      <c r="A43" s="271" t="s">
        <v>133</v>
      </c>
      <c r="B43" s="61"/>
      <c r="C43" s="61"/>
      <c r="D43" s="319">
        <f>$N$31</f>
        <v>186.3</v>
      </c>
      <c r="E43" s="78" t="s">
        <v>115</v>
      </c>
      <c r="F43" s="79" t="s">
        <v>8</v>
      </c>
      <c r="G43" s="87"/>
      <c r="H43" s="88"/>
      <c r="I43" s="93">
        <f>'Rider Rates'!$F$43</f>
        <v>4.08549E-2</v>
      </c>
      <c r="J43" s="93">
        <f>SUM(H43:I43)</f>
        <v>4.08549E-2</v>
      </c>
      <c r="K43" s="81"/>
      <c r="L43" s="82"/>
      <c r="M43" s="82"/>
      <c r="N43" s="82">
        <f>ROUND(N$31*I43,2)</f>
        <v>7.61</v>
      </c>
      <c r="O43" s="82">
        <f t="shared" si="1"/>
        <v>7.61</v>
      </c>
      <c r="P43" s="262">
        <f>'Rider Rates'!$O$43</f>
        <v>46203</v>
      </c>
    </row>
    <row r="44" spans="1:16" ht="13" x14ac:dyDescent="0.3">
      <c r="A44" s="271" t="s">
        <v>78</v>
      </c>
      <c r="B44" s="61"/>
      <c r="C44" s="61"/>
      <c r="D44" s="319">
        <f>$N$31</f>
        <v>186.3</v>
      </c>
      <c r="E44" s="78" t="s">
        <v>115</v>
      </c>
      <c r="F44" s="79" t="s">
        <v>8</v>
      </c>
      <c r="G44" s="86"/>
      <c r="H44" s="5"/>
      <c r="I44" s="93">
        <f>'Rider Rates'!$F$44</f>
        <v>1.8019E-2</v>
      </c>
      <c r="J44" s="93">
        <f>SUM(H44:I44)</f>
        <v>1.8019E-2</v>
      </c>
      <c r="K44" s="81"/>
      <c r="L44" s="82"/>
      <c r="M44" s="82"/>
      <c r="N44" s="82">
        <f>ROUND(N$31*I44,2)</f>
        <v>3.36</v>
      </c>
      <c r="O44" s="162">
        <f t="shared" si="1"/>
        <v>3.36</v>
      </c>
      <c r="P44" s="262">
        <f>'Rider Rates'!$O$44</f>
        <v>46122</v>
      </c>
    </row>
    <row r="45" spans="1:16" ht="13" x14ac:dyDescent="0.3">
      <c r="A45" s="271" t="s">
        <v>79</v>
      </c>
      <c r="B45" s="61"/>
      <c r="C45" s="61"/>
      <c r="D45" s="319">
        <f>$N$31</f>
        <v>186.3</v>
      </c>
      <c r="E45" s="78" t="s">
        <v>115</v>
      </c>
      <c r="F45" s="79" t="s">
        <v>8</v>
      </c>
      <c r="G45" s="87"/>
      <c r="H45" s="88"/>
      <c r="I45" s="93">
        <f>'Rider Rates'!$F$45</f>
        <v>5.8023605956771022E-2</v>
      </c>
      <c r="J45" s="93">
        <f>SUM(H45:I45)</f>
        <v>5.8023605956771022E-2</v>
      </c>
      <c r="K45" s="81"/>
      <c r="L45" s="82"/>
      <c r="M45" s="82"/>
      <c r="N45" s="82">
        <f>ROUND(N$31*I45,2)</f>
        <v>10.81</v>
      </c>
      <c r="O45" s="162">
        <f t="shared" si="1"/>
        <v>10.81</v>
      </c>
      <c r="P45" s="262">
        <f>'Rider Rates'!$O$45</f>
        <v>46122</v>
      </c>
    </row>
    <row r="46" spans="1:16" ht="13" x14ac:dyDescent="0.3">
      <c r="A46" s="269" t="s">
        <v>173</v>
      </c>
      <c r="B46" s="61"/>
      <c r="C46" s="61"/>
      <c r="D46" s="319">
        <f>$N$31</f>
        <v>186.3</v>
      </c>
      <c r="E46" s="78" t="s">
        <v>115</v>
      </c>
      <c r="F46" s="79" t="s">
        <v>8</v>
      </c>
      <c r="G46" s="80"/>
      <c r="H46" s="80"/>
      <c r="I46" s="93">
        <f>'Rider Rates'!$F$46</f>
        <v>0</v>
      </c>
      <c r="J46" s="93">
        <f>SUM(H46:I46)</f>
        <v>0</v>
      </c>
      <c r="K46" s="81"/>
      <c r="L46" s="82"/>
      <c r="M46" s="82"/>
      <c r="N46" s="82">
        <f>ROUND(N$31*I46,2)</f>
        <v>0</v>
      </c>
      <c r="O46" s="82">
        <f t="shared" si="1"/>
        <v>0</v>
      </c>
      <c r="P46" s="262">
        <f>'Rider Rates'!$O$46</f>
        <v>44713</v>
      </c>
    </row>
    <row r="47" spans="1:16" x14ac:dyDescent="0.25">
      <c r="A47" s="269" t="s">
        <v>160</v>
      </c>
      <c r="B47" s="61"/>
      <c r="C47" s="61"/>
      <c r="D47" s="1">
        <f>IF($C$17&lt;0,0,IF($C$17&gt;833000,833000,$C$17))</f>
        <v>0</v>
      </c>
      <c r="E47" s="78" t="s">
        <v>41</v>
      </c>
      <c r="F47" s="79" t="s">
        <v>8</v>
      </c>
      <c r="G47" s="80"/>
      <c r="H47" s="80"/>
      <c r="I47" s="80">
        <f>'Rider Rates'!$I$47</f>
        <v>0</v>
      </c>
      <c r="J47" s="80">
        <f t="shared" ref="J47:J53" si="2">SUM(G47:I47)</f>
        <v>0</v>
      </c>
      <c r="K47" s="81" t="s">
        <v>42</v>
      </c>
      <c r="L47" s="82"/>
      <c r="M47" s="82"/>
      <c r="N47" s="66">
        <f>ROUND(D47*I47,2)</f>
        <v>0</v>
      </c>
      <c r="O47" s="82">
        <f t="shared" si="1"/>
        <v>0</v>
      </c>
      <c r="P47" s="262">
        <f>'Rider Rates'!$O$47</f>
        <v>45883</v>
      </c>
    </row>
    <row r="48" spans="1:16" x14ac:dyDescent="0.25">
      <c r="A48" s="269" t="s">
        <v>172</v>
      </c>
      <c r="B48" s="61"/>
      <c r="C48" s="61"/>
      <c r="D48" s="77">
        <f>IF(C17&lt;0,0,IF(C17&gt;833000,833000,C17))</f>
        <v>0</v>
      </c>
      <c r="E48" s="78" t="s">
        <v>41</v>
      </c>
      <c r="F48" s="79" t="s">
        <v>8</v>
      </c>
      <c r="G48" s="205"/>
      <c r="H48" s="205"/>
      <c r="I48" s="205">
        <f>'Rider Rates'!$I$48</f>
        <v>0</v>
      </c>
      <c r="J48" s="205">
        <f t="shared" si="2"/>
        <v>0</v>
      </c>
      <c r="K48" s="81" t="s">
        <v>42</v>
      </c>
      <c r="L48" s="206"/>
      <c r="M48" s="206"/>
      <c r="N48" s="206">
        <f>IF(D48*I48&gt;242,242,D48*I48)</f>
        <v>0</v>
      </c>
      <c r="O48" s="206">
        <f t="shared" si="1"/>
        <v>0</v>
      </c>
      <c r="P48" s="262">
        <f>'Rider Rates'!$O$48</f>
        <v>45883</v>
      </c>
    </row>
    <row r="49" spans="1:221" x14ac:dyDescent="0.25">
      <c r="A49" s="269" t="s">
        <v>176</v>
      </c>
      <c r="B49" s="61"/>
      <c r="C49" s="61"/>
      <c r="D49" s="77">
        <f>D17</f>
        <v>0</v>
      </c>
      <c r="E49" s="78" t="s">
        <v>41</v>
      </c>
      <c r="F49" s="196" t="s">
        <v>8</v>
      </c>
      <c r="G49" s="80"/>
      <c r="H49" s="80"/>
      <c r="I49" s="80">
        <f>'Rider Rates'!$L$49</f>
        <v>0</v>
      </c>
      <c r="J49" s="80">
        <f t="shared" si="2"/>
        <v>0</v>
      </c>
      <c r="K49" s="81" t="s">
        <v>42</v>
      </c>
      <c r="L49" s="82"/>
      <c r="M49" s="82"/>
      <c r="N49" s="82">
        <f>ROUND(D49*I49,2)</f>
        <v>0</v>
      </c>
      <c r="O49" s="82">
        <f t="shared" si="1"/>
        <v>0</v>
      </c>
      <c r="P49" s="262">
        <f>'Rider Rates'!$O$49</f>
        <v>45444</v>
      </c>
    </row>
    <row r="50" spans="1:221" x14ac:dyDescent="0.25">
      <c r="A50" s="269" t="s">
        <v>175</v>
      </c>
      <c r="B50" s="61"/>
      <c r="C50" s="61"/>
      <c r="D50" s="77"/>
      <c r="E50" s="78" t="s">
        <v>109</v>
      </c>
      <c r="F50" s="79" t="s">
        <v>8</v>
      </c>
      <c r="G50" s="203"/>
      <c r="H50" s="203"/>
      <c r="I50" s="80">
        <f>'Rider Rates'!$C$50</f>
        <v>0</v>
      </c>
      <c r="J50" s="80">
        <f t="shared" si="2"/>
        <v>0</v>
      </c>
      <c r="K50" s="81"/>
      <c r="L50" s="162"/>
      <c r="M50" s="162"/>
      <c r="N50" s="162">
        <f>J50</f>
        <v>0</v>
      </c>
      <c r="O50" s="162">
        <f t="shared" si="1"/>
        <v>0</v>
      </c>
      <c r="P50" s="262">
        <f>'Rider Rates'!$O$50</f>
        <v>45444</v>
      </c>
    </row>
    <row r="51" spans="1:221" x14ac:dyDescent="0.25">
      <c r="A51" s="269" t="s">
        <v>345</v>
      </c>
      <c r="B51" s="61"/>
      <c r="C51" s="61"/>
      <c r="D51" s="1">
        <f>$D$35</f>
        <v>0</v>
      </c>
      <c r="E51" s="78" t="s">
        <v>41</v>
      </c>
      <c r="F51" s="79" t="s">
        <v>8</v>
      </c>
      <c r="G51" s="80"/>
      <c r="H51" s="80"/>
      <c r="I51" s="80">
        <f>'Rider Rates'!$I$51</f>
        <v>0</v>
      </c>
      <c r="J51" s="80">
        <f t="shared" si="2"/>
        <v>0</v>
      </c>
      <c r="K51" s="81" t="s">
        <v>42</v>
      </c>
      <c r="L51" s="82"/>
      <c r="M51" s="82"/>
      <c r="N51" s="66">
        <f>ROUND(I51*D51,2)</f>
        <v>0</v>
      </c>
      <c r="O51" s="162">
        <f t="shared" si="1"/>
        <v>0</v>
      </c>
      <c r="P51" s="262">
        <f>'Rider Rates'!$O$51</f>
        <v>45444</v>
      </c>
    </row>
    <row r="52" spans="1:221" x14ac:dyDescent="0.25">
      <c r="A52" s="271" t="s">
        <v>80</v>
      </c>
      <c r="B52" s="61"/>
      <c r="C52" s="61"/>
      <c r="D52" s="1">
        <f>IF('Customer Info'!C33=TRUE,0,IF($C$17&lt;0,0,$C$17))</f>
        <v>0</v>
      </c>
      <c r="E52" s="78" t="s">
        <v>41</v>
      </c>
      <c r="F52" s="79" t="s">
        <v>8</v>
      </c>
      <c r="G52" s="80"/>
      <c r="H52" s="80"/>
      <c r="I52" s="80">
        <f>'Rider Rates'!$L$55</f>
        <v>0</v>
      </c>
      <c r="J52" s="80">
        <f t="shared" si="2"/>
        <v>0</v>
      </c>
      <c r="K52" s="81" t="s">
        <v>42</v>
      </c>
      <c r="L52" s="82"/>
      <c r="M52" s="82"/>
      <c r="N52" s="66">
        <f>ROUND(I52*D52,2)</f>
        <v>0</v>
      </c>
      <c r="O52" s="162">
        <f t="shared" si="1"/>
        <v>0</v>
      </c>
      <c r="P52" s="262">
        <f>'Rider Rates'!$O$55</f>
        <v>45444</v>
      </c>
    </row>
    <row r="53" spans="1:221" x14ac:dyDescent="0.25">
      <c r="A53" s="271" t="s">
        <v>80</v>
      </c>
      <c r="B53" s="61"/>
      <c r="C53" s="61"/>
      <c r="D53" s="344">
        <f>IF('Customer Info'!C33=TRUE,0,$D$29)</f>
        <v>0</v>
      </c>
      <c r="E53" s="78" t="s">
        <v>45</v>
      </c>
      <c r="F53" s="79" t="s">
        <v>8</v>
      </c>
      <c r="G53" s="80"/>
      <c r="H53" s="80"/>
      <c r="I53" s="80">
        <f>'Rider Rates'!$L$57</f>
        <v>0</v>
      </c>
      <c r="J53" s="80">
        <f t="shared" si="2"/>
        <v>0</v>
      </c>
      <c r="K53" s="81" t="s">
        <v>42</v>
      </c>
      <c r="L53" s="82"/>
      <c r="M53" s="82"/>
      <c r="N53" s="66">
        <f>I53</f>
        <v>0</v>
      </c>
      <c r="O53" s="162">
        <f t="shared" si="1"/>
        <v>0</v>
      </c>
      <c r="P53" s="262">
        <f>'Rider Rates'!$O$57</f>
        <v>45444</v>
      </c>
    </row>
    <row r="54" spans="1:221" x14ac:dyDescent="0.25">
      <c r="A54" s="269" t="s">
        <v>177</v>
      </c>
      <c r="B54" s="61"/>
      <c r="C54" s="61"/>
      <c r="D54" s="77"/>
      <c r="E54" s="78"/>
      <c r="F54" s="79"/>
      <c r="G54" s="203"/>
      <c r="H54" s="203"/>
      <c r="I54" s="203"/>
      <c r="J54" s="203"/>
      <c r="K54" s="81"/>
      <c r="L54" s="162"/>
      <c r="M54" s="162"/>
      <c r="N54" s="162"/>
      <c r="O54" s="162"/>
      <c r="P54" s="295"/>
    </row>
    <row r="55" spans="1:221" s="213" customFormat="1" x14ac:dyDescent="0.25">
      <c r="A55" s="343"/>
      <c r="B55" s="386"/>
      <c r="C55" s="386"/>
      <c r="D55" s="417"/>
      <c r="E55" s="403"/>
      <c r="F55" s="404"/>
      <c r="G55" s="404"/>
      <c r="H55" s="404"/>
      <c r="I55" s="404"/>
      <c r="J55" s="404"/>
      <c r="K55" s="404"/>
      <c r="L55" s="404"/>
      <c r="M55" s="404"/>
      <c r="N55" s="404"/>
      <c r="O55" s="404"/>
      <c r="P55" s="329"/>
    </row>
    <row r="56" spans="1:221" s="213" customFormat="1" ht="13" x14ac:dyDescent="0.3">
      <c r="A56" s="410" t="s">
        <v>293</v>
      </c>
      <c r="B56" s="386"/>
      <c r="C56" s="386"/>
      <c r="D56" s="417"/>
      <c r="E56" s="403"/>
      <c r="F56" s="404"/>
      <c r="G56" s="404"/>
      <c r="H56" s="404"/>
      <c r="I56" s="404"/>
      <c r="J56" s="404"/>
      <c r="K56" s="404"/>
      <c r="L56" s="404"/>
      <c r="M56" s="404"/>
      <c r="N56" s="404"/>
      <c r="O56" s="404"/>
      <c r="P56" s="329"/>
    </row>
    <row r="57" spans="1:221" x14ac:dyDescent="0.25">
      <c r="A57" s="272" t="s">
        <v>155</v>
      </c>
      <c r="B57" s="61"/>
      <c r="C57" s="61"/>
      <c r="D57" s="1">
        <f>IF($C$17&lt;0,0,$C$17)</f>
        <v>0</v>
      </c>
      <c r="E57" s="78" t="s">
        <v>41</v>
      </c>
      <c r="F57" s="79" t="s">
        <v>8</v>
      </c>
      <c r="G57" s="80"/>
      <c r="H57" s="80">
        <f>'Rider Rates'!$E$64</f>
        <v>4.2949999999999998E-4</v>
      </c>
      <c r="I57" s="80"/>
      <c r="J57" s="80">
        <f>SUM(G57:I57)</f>
        <v>4.2949999999999998E-4</v>
      </c>
      <c r="K57" s="81" t="s">
        <v>42</v>
      </c>
      <c r="L57" s="82"/>
      <c r="M57" s="82">
        <f>ROUND(D57*H57,2)</f>
        <v>0</v>
      </c>
      <c r="N57" s="160"/>
      <c r="O57" s="82">
        <f>SUM(L57:N57)</f>
        <v>0</v>
      </c>
      <c r="P57" s="262">
        <f>'Rider Rates'!$L$64</f>
        <v>46112</v>
      </c>
    </row>
    <row r="58" spans="1:221" x14ac:dyDescent="0.25">
      <c r="A58" s="272" t="s">
        <v>155</v>
      </c>
      <c r="B58" s="61"/>
      <c r="C58" s="61"/>
      <c r="D58" s="406">
        <f>ROUND(MAX(D15,('Customer Info'!$B$14-100)*60%,('Customer Info'!$B$16-100)*60%),1)</f>
        <v>0</v>
      </c>
      <c r="E58" s="30" t="s">
        <v>63</v>
      </c>
      <c r="F58" s="4" t="s">
        <v>8</v>
      </c>
      <c r="G58" s="80"/>
      <c r="H58" s="187">
        <f>'Rider Rates'!$J$64</f>
        <v>10.79</v>
      </c>
      <c r="I58" s="80"/>
      <c r="J58" s="187">
        <f>SUM(G58:I58)</f>
        <v>10.79</v>
      </c>
      <c r="K58" s="81" t="s">
        <v>44</v>
      </c>
      <c r="L58" s="82"/>
      <c r="M58" s="82">
        <f>ROUND(D58*H58,2)</f>
        <v>0</v>
      </c>
      <c r="N58" s="160"/>
      <c r="O58" s="82">
        <f>SUM(L58:N58)</f>
        <v>0</v>
      </c>
      <c r="P58" s="262">
        <f>'Rider Rates'!$L$64</f>
        <v>46112</v>
      </c>
    </row>
    <row r="59" spans="1:221" s="213" customFormat="1" x14ac:dyDescent="0.25">
      <c r="A59" s="343"/>
      <c r="B59" s="386"/>
      <c r="C59" s="386"/>
      <c r="D59" s="406"/>
      <c r="E59" s="411"/>
      <c r="F59" s="407"/>
      <c r="G59" s="407"/>
      <c r="H59" s="407"/>
      <c r="I59" s="407"/>
      <c r="J59" s="407"/>
      <c r="K59" s="407"/>
      <c r="L59" s="407"/>
      <c r="M59" s="407"/>
      <c r="N59" s="407"/>
      <c r="O59" s="407"/>
      <c r="P59" s="338"/>
    </row>
    <row r="60" spans="1:221" s="213" customFormat="1" ht="13" x14ac:dyDescent="0.3">
      <c r="A60" s="410" t="s">
        <v>294</v>
      </c>
      <c r="B60" s="386"/>
      <c r="C60" s="386"/>
      <c r="D60" s="406"/>
      <c r="E60" s="411"/>
      <c r="F60" s="407"/>
      <c r="G60" s="407"/>
      <c r="H60" s="407"/>
      <c r="I60" s="407"/>
      <c r="J60" s="407"/>
      <c r="K60" s="407"/>
      <c r="L60" s="407"/>
      <c r="M60" s="407"/>
      <c r="N60" s="407"/>
      <c r="O60" s="407"/>
      <c r="P60" s="338"/>
    </row>
    <row r="61" spans="1:221" x14ac:dyDescent="0.25">
      <c r="A61" s="272" t="s">
        <v>153</v>
      </c>
      <c r="B61" s="61"/>
      <c r="C61" s="61"/>
      <c r="D61" s="77">
        <f>IF($C$11="Yes",0,'Customer Info'!$B$21+'Customer Info'!$B$22-'Customer Info'!$B$23)</f>
        <v>0</v>
      </c>
      <c r="E61" s="78" t="s">
        <v>41</v>
      </c>
      <c r="F61" s="79" t="s">
        <v>8</v>
      </c>
      <c r="G61" s="80">
        <f>IF($C$11="Yes",0,'Rider Rates'!$E$70)</f>
        <v>7.2859999999999994E-2</v>
      </c>
      <c r="H61" s="80"/>
      <c r="I61" s="80"/>
      <c r="J61" s="185">
        <f>SUM(G61:H61)</f>
        <v>7.2859999999999994E-2</v>
      </c>
      <c r="K61" s="81" t="s">
        <v>42</v>
      </c>
      <c r="L61" s="82">
        <f>ROUND(D61*G61,2)</f>
        <v>0</v>
      </c>
      <c r="M61" s="82"/>
      <c r="N61" s="82"/>
      <c r="O61" s="82">
        <f t="shared" ref="O61:O63" si="3">SUM(L61:N61)</f>
        <v>0</v>
      </c>
      <c r="P61" s="262">
        <f>'Rider Rates'!$G$70</f>
        <v>46174</v>
      </c>
    </row>
    <row r="62" spans="1:221" x14ac:dyDescent="0.25">
      <c r="A62" s="269" t="s">
        <v>136</v>
      </c>
      <c r="B62" s="61"/>
      <c r="C62" s="61"/>
      <c r="D62" s="77">
        <f>IF($C$11="Yes",0,'Customer Info'!$B$21+'Customer Info'!$B$22-'Customer Info'!$B$23)</f>
        <v>0</v>
      </c>
      <c r="E62" s="78" t="s">
        <v>41</v>
      </c>
      <c r="F62" s="79" t="s">
        <v>8</v>
      </c>
      <c r="G62" s="80">
        <f>IF($C$11="Yes",0,'Rider Rates'!$E$74)</f>
        <v>1.6070000000000001E-2</v>
      </c>
      <c r="H62" s="80"/>
      <c r="I62" s="80"/>
      <c r="J62" s="185">
        <f>SUM(G62:H62)</f>
        <v>1.6070000000000001E-2</v>
      </c>
      <c r="K62" s="81" t="s">
        <v>42</v>
      </c>
      <c r="L62" s="82">
        <f>ROUND(D62*G62,2)</f>
        <v>0</v>
      </c>
      <c r="M62" s="82"/>
      <c r="N62" s="82"/>
      <c r="O62" s="82">
        <f t="shared" si="3"/>
        <v>0</v>
      </c>
      <c r="P62" s="262">
        <f>'Rider Rates'!$R$74</f>
        <v>46174</v>
      </c>
    </row>
    <row r="63" spans="1:221" x14ac:dyDescent="0.25">
      <c r="A63" s="272" t="s">
        <v>158</v>
      </c>
      <c r="B63" s="61"/>
      <c r="C63" s="61"/>
      <c r="D63" s="77">
        <f>IF($C$11="Yes",0,'Customer Info'!$B$21+'Customer Info'!$B$22-'Customer Info'!$B$23)</f>
        <v>0</v>
      </c>
      <c r="E63" s="78" t="s">
        <v>41</v>
      </c>
      <c r="F63" s="79" t="s">
        <v>8</v>
      </c>
      <c r="G63" s="80">
        <f>IF($C$11="Yes",0,'Rider Rates'!$B$79)</f>
        <v>4.1209999999999997E-3</v>
      </c>
      <c r="H63" s="80"/>
      <c r="I63" s="80"/>
      <c r="J63" s="185">
        <f>SUM(G63:H63)</f>
        <v>4.1209999999999997E-3</v>
      </c>
      <c r="K63" s="81" t="s">
        <v>42</v>
      </c>
      <c r="L63" s="82">
        <f>ROUND(D63*G63,2)</f>
        <v>0</v>
      </c>
      <c r="M63" s="82"/>
      <c r="N63" s="82"/>
      <c r="O63" s="82">
        <f t="shared" si="3"/>
        <v>0</v>
      </c>
      <c r="P63" s="262">
        <f>'Rider Rates'!$C$79</f>
        <v>46203</v>
      </c>
    </row>
    <row r="64" spans="1:221" x14ac:dyDescent="0.25">
      <c r="A64" s="271" t="s">
        <v>134</v>
      </c>
      <c r="B64" s="61"/>
      <c r="C64" s="61"/>
      <c r="D64" s="77">
        <f>IF($C$11="Yes",0,IF('Customer Info'!$C$31=TRUE,0,'Customer Info'!$B$21+'Customer Info'!$B$22-'Customer Info'!$B$23))</f>
        <v>0</v>
      </c>
      <c r="E64" s="78" t="s">
        <v>41</v>
      </c>
      <c r="F64" s="79" t="s">
        <v>8</v>
      </c>
      <c r="G64" s="80">
        <f>IF($C$11="Yes",0,'Rider Rates'!$C$82)</f>
        <v>3.7618E-3</v>
      </c>
      <c r="H64" s="80"/>
      <c r="I64" s="93"/>
      <c r="J64" s="185">
        <f>SUM(G64:H64)</f>
        <v>3.7618E-3</v>
      </c>
      <c r="K64" s="81" t="s">
        <v>42</v>
      </c>
      <c r="L64" s="82">
        <f>ROUND(D64*G64,2)</f>
        <v>0</v>
      </c>
      <c r="M64" s="82"/>
      <c r="N64" s="82"/>
      <c r="O64" s="82">
        <f t="shared" ref="O64" si="4">SUM(L64:N64)</f>
        <v>0</v>
      </c>
      <c r="P64" s="262">
        <f>'Rider Rates'!$E$82</f>
        <v>45444</v>
      </c>
      <c r="Q64" s="79"/>
      <c r="R64" s="83"/>
      <c r="S64" s="81"/>
      <c r="T64" s="84"/>
      <c r="U64" s="61"/>
      <c r="V64" s="85"/>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33" ht="13" x14ac:dyDescent="0.3">
      <c r="A65" s="273" t="s">
        <v>70</v>
      </c>
      <c r="B65" s="112"/>
      <c r="C65" s="112"/>
      <c r="D65" s="137"/>
      <c r="E65" s="138"/>
      <c r="F65" s="139"/>
      <c r="G65" s="139"/>
      <c r="H65" s="139"/>
      <c r="I65" s="139"/>
      <c r="J65" s="139"/>
      <c r="K65" s="140"/>
      <c r="L65" s="128">
        <f>SUM(L35:L64)</f>
        <v>0</v>
      </c>
      <c r="M65" s="128">
        <f>SUM(M35:M64)</f>
        <v>0</v>
      </c>
      <c r="N65" s="128">
        <f>SUM(N35:N64)</f>
        <v>45.480000000000004</v>
      </c>
      <c r="O65" s="128">
        <f>SUM(O35:O64)</f>
        <v>45.480000000000004</v>
      </c>
      <c r="P65" s="274"/>
    </row>
    <row r="66" spans="1:33" ht="13" x14ac:dyDescent="0.3">
      <c r="A66" s="301"/>
      <c r="D66" s="1"/>
      <c r="E66" s="30"/>
      <c r="F66" s="4"/>
      <c r="G66" s="320"/>
      <c r="H66" s="320"/>
      <c r="I66" s="320"/>
      <c r="J66" s="320"/>
      <c r="K66" s="31"/>
      <c r="L66" s="31"/>
      <c r="M66" s="31"/>
      <c r="N66" s="31"/>
      <c r="O66" s="245"/>
      <c r="P66" s="321"/>
    </row>
    <row r="67" spans="1:33" ht="13" x14ac:dyDescent="0.3">
      <c r="A67" s="307" t="s">
        <v>71</v>
      </c>
      <c r="B67" s="71"/>
      <c r="C67" s="71"/>
      <c r="D67" s="71"/>
      <c r="E67" s="71"/>
      <c r="F67" s="71"/>
      <c r="G67" s="71"/>
      <c r="H67" s="71"/>
      <c r="I67" s="71"/>
      <c r="J67" s="71"/>
      <c r="K67" s="71"/>
      <c r="L67" s="75">
        <f>L31+L65</f>
        <v>0</v>
      </c>
      <c r="M67" s="75">
        <f>M31+M65</f>
        <v>0</v>
      </c>
      <c r="N67" s="75">
        <f>N31+N65</f>
        <v>231.78000000000003</v>
      </c>
      <c r="O67" s="75">
        <f>O31+O65</f>
        <v>231.78000000000003</v>
      </c>
      <c r="P67" s="322"/>
    </row>
    <row r="68" spans="1:33" ht="13" x14ac:dyDescent="0.3">
      <c r="A68" s="301"/>
      <c r="B68" s="32"/>
      <c r="C68" s="32"/>
      <c r="D68" s="32"/>
      <c r="E68" s="32"/>
      <c r="F68" s="32"/>
      <c r="G68" s="32"/>
      <c r="H68" s="32"/>
      <c r="I68" s="32"/>
      <c r="J68" s="32"/>
      <c r="K68" s="32"/>
      <c r="L68" s="32"/>
      <c r="M68" s="32"/>
      <c r="N68" s="32"/>
      <c r="O68" s="210"/>
      <c r="P68" s="323"/>
    </row>
    <row r="69" spans="1:33" ht="13" x14ac:dyDescent="0.3">
      <c r="A69" s="301" t="s">
        <v>37</v>
      </c>
      <c r="B69" s="32"/>
      <c r="C69" s="32"/>
      <c r="D69" s="32"/>
      <c r="E69" s="32"/>
      <c r="F69" s="32"/>
      <c r="G69" s="32"/>
      <c r="H69" s="32"/>
      <c r="I69" s="32"/>
      <c r="J69" s="32"/>
      <c r="K69" s="32"/>
      <c r="L69" s="32"/>
      <c r="M69" s="32"/>
      <c r="N69" s="32"/>
      <c r="O69" s="210">
        <f>O27+O29+O65</f>
        <v>231.78000000000003</v>
      </c>
      <c r="P69" s="262"/>
    </row>
    <row r="70" spans="1:33" ht="13" x14ac:dyDescent="0.3">
      <c r="A70" s="301"/>
      <c r="B70" s="32"/>
      <c r="C70" s="32"/>
      <c r="D70" s="32"/>
      <c r="E70" s="32"/>
      <c r="F70" s="32"/>
      <c r="G70" s="324"/>
      <c r="H70" s="324"/>
      <c r="I70" s="324"/>
      <c r="J70" s="324"/>
      <c r="K70" s="31"/>
      <c r="L70" s="31"/>
      <c r="M70" s="31"/>
      <c r="N70" s="31"/>
      <c r="O70" s="210"/>
      <c r="P70" s="249"/>
    </row>
    <row r="71" spans="1:33" ht="13" x14ac:dyDescent="0.3">
      <c r="A71" s="258" t="s">
        <v>110</v>
      </c>
      <c r="B71" s="32"/>
      <c r="C71" s="32"/>
      <c r="D71" s="32"/>
      <c r="E71" s="32"/>
      <c r="F71" s="32"/>
      <c r="G71" s="324"/>
      <c r="H71" s="324"/>
      <c r="I71" s="324"/>
      <c r="J71" s="324"/>
      <c r="K71" s="31"/>
      <c r="L71" s="31"/>
      <c r="M71" s="31"/>
      <c r="N71" s="31"/>
      <c r="O71" s="279">
        <f>MAX($O$67,$O$69)</f>
        <v>231.78000000000003</v>
      </c>
      <c r="P71" s="249"/>
    </row>
    <row r="72" spans="1:33" ht="13" x14ac:dyDescent="0.3">
      <c r="A72" s="301"/>
      <c r="B72" s="32"/>
      <c r="C72" s="32"/>
      <c r="D72" s="32"/>
      <c r="E72" s="32"/>
      <c r="F72" s="32"/>
      <c r="G72" s="324"/>
      <c r="H72" s="324"/>
      <c r="I72" s="324"/>
      <c r="J72" s="324"/>
      <c r="K72" s="31"/>
      <c r="L72" s="31"/>
      <c r="M72" s="31"/>
      <c r="N72" s="31"/>
      <c r="O72" s="210"/>
      <c r="P72" s="249"/>
    </row>
    <row r="73" spans="1:33" ht="13" x14ac:dyDescent="0.3">
      <c r="A73" s="301"/>
      <c r="B73" s="32"/>
      <c r="C73" s="32"/>
      <c r="D73" s="32"/>
      <c r="E73" s="32"/>
      <c r="F73" s="32"/>
      <c r="G73" s="74" t="s">
        <v>82</v>
      </c>
      <c r="H73" s="324"/>
      <c r="I73" s="32"/>
      <c r="J73" s="324"/>
      <c r="K73" s="31"/>
      <c r="L73" s="147"/>
      <c r="M73" s="147"/>
      <c r="N73" s="147"/>
      <c r="O73" s="147">
        <f>ROUND(IF($C$17&lt;1,0,$O$71/($C$17*100)*10000),2)</f>
        <v>0</v>
      </c>
      <c r="P73" s="280" t="s">
        <v>83</v>
      </c>
    </row>
    <row r="74" spans="1:33" ht="13" x14ac:dyDescent="0.3">
      <c r="A74" s="297"/>
      <c r="B74" s="71"/>
      <c r="C74" s="71"/>
      <c r="D74" s="71"/>
      <c r="E74" s="71"/>
      <c r="F74" s="71"/>
      <c r="G74" s="283"/>
      <c r="H74" s="325"/>
      <c r="I74" s="326"/>
      <c r="J74" s="325"/>
      <c r="K74" s="327"/>
      <c r="L74" s="109"/>
      <c r="M74" s="109"/>
      <c r="N74" s="109"/>
      <c r="O74" s="359"/>
      <c r="P74" s="285"/>
      <c r="AF74" s="362"/>
      <c r="AG74" s="362"/>
    </row>
    <row r="75" spans="1:33" ht="13" x14ac:dyDescent="0.3">
      <c r="A75" s="32"/>
      <c r="B75" s="32"/>
      <c r="C75" s="32"/>
      <c r="D75" s="32"/>
      <c r="E75" s="32"/>
      <c r="F75" s="32"/>
      <c r="G75" s="74"/>
      <c r="H75" s="39"/>
      <c r="I75" s="74"/>
      <c r="J75" s="39"/>
      <c r="K75" s="31"/>
      <c r="L75" s="31"/>
      <c r="M75" s="31"/>
      <c r="N75" s="31"/>
      <c r="O75" s="99"/>
      <c r="P75" s="32"/>
    </row>
    <row r="76" spans="1:33" ht="13" x14ac:dyDescent="0.3">
      <c r="B76" s="32"/>
      <c r="C76" s="32"/>
      <c r="D76" s="32"/>
      <c r="E76" s="32"/>
      <c r="F76" s="32"/>
      <c r="G76" s="74"/>
      <c r="H76" s="32"/>
      <c r="I76" s="32"/>
      <c r="J76" s="32"/>
      <c r="K76" s="32"/>
      <c r="L76" s="46"/>
      <c r="M76" s="46"/>
      <c r="N76" s="46"/>
      <c r="O76" s="99"/>
      <c r="P76" s="32"/>
    </row>
    <row r="77" spans="1:33" ht="13" x14ac:dyDescent="0.3">
      <c r="G77" s="101"/>
      <c r="H77" s="41"/>
      <c r="I77" s="101"/>
      <c r="J77" s="41"/>
      <c r="K77" s="41"/>
      <c r="L77" s="102"/>
      <c r="M77" s="102"/>
      <c r="N77" s="102"/>
      <c r="O77" s="103"/>
      <c r="P77" s="23"/>
    </row>
    <row r="79" spans="1:33" x14ac:dyDescent="0.25">
      <c r="A79" s="496"/>
    </row>
    <row r="80" spans="1:33" x14ac:dyDescent="0.25">
      <c r="A80" s="496"/>
    </row>
    <row r="81" spans="1:1" x14ac:dyDescent="0.25">
      <c r="A81" s="496"/>
    </row>
    <row r="82" spans="1:1" x14ac:dyDescent="0.25">
      <c r="A82" s="496"/>
    </row>
    <row r="83" spans="1:1" x14ac:dyDescent="0.25">
      <c r="A83" s="496"/>
    </row>
    <row r="84" spans="1:1" x14ac:dyDescent="0.25">
      <c r="A84" s="496"/>
    </row>
    <row r="85" spans="1:1" x14ac:dyDescent="0.25">
      <c r="A85" s="496"/>
    </row>
    <row r="86" spans="1:1" x14ac:dyDescent="0.25">
      <c r="A86" s="496"/>
    </row>
    <row r="87" spans="1:1" x14ac:dyDescent="0.25">
      <c r="A87" s="496"/>
    </row>
    <row r="88" spans="1:1" x14ac:dyDescent="0.25">
      <c r="A88" s="496"/>
    </row>
    <row r="89" spans="1:1" x14ac:dyDescent="0.25">
      <c r="A89" s="496"/>
    </row>
    <row r="90" spans="1:1" x14ac:dyDescent="0.25">
      <c r="A90" s="496"/>
    </row>
    <row r="91" spans="1:1" x14ac:dyDescent="0.25">
      <c r="A91" s="496"/>
    </row>
    <row r="92" spans="1:1" x14ac:dyDescent="0.25">
      <c r="A92" s="496"/>
    </row>
    <row r="93" spans="1:1" x14ac:dyDescent="0.25">
      <c r="A93" s="496"/>
    </row>
  </sheetData>
  <sheetProtection algorithmName="SHA-512" hashValue="5RshmtEt6A7t4Bd5iEkONR4yTvaQRJS5mFiIXOJiGSsMdimog8l14InyvGM+Qn7tgYvJN2YGDzhPBeL5YHSEHw==" saltValue="q4Hl9o0/mQTqecKjsqpOWg==" spinCount="100000" sheet="1" objects="1" scenarios="1"/>
  <mergeCells count="11">
    <mergeCell ref="A1:P1"/>
    <mergeCell ref="A2:P2"/>
    <mergeCell ref="A79:A93"/>
    <mergeCell ref="A4:P4"/>
    <mergeCell ref="A7:P7"/>
    <mergeCell ref="A12:I12"/>
    <mergeCell ref="D22:H22"/>
    <mergeCell ref="D23:H23"/>
    <mergeCell ref="G25:J25"/>
    <mergeCell ref="L25:O25"/>
    <mergeCell ref="A5:P5"/>
  </mergeCells>
  <printOptions horizontalCentered="1"/>
  <pageMargins left="0.5" right="0.5" top="0.25" bottom="0.25" header="0.25" footer="0.26"/>
  <pageSetup scale="58" orientation="landscape" r:id="rId1"/>
  <headerFooter alignWithMargins="0"/>
  <rowBreaks count="1" manualBreakCount="1">
    <brk id="77"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76801" r:id="rId4" name="Button 1">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76802" r:id="rId5" name="Button 2">
              <controlPr defaultSize="0" print="0" autoFill="0" autoPict="0" macro="[0]!Info">
                <anchor moveWithCells="1">
                  <from>
                    <xdr:col>15</xdr:col>
                    <xdr:colOff>279400</xdr:colOff>
                    <xdr:row>87</xdr:row>
                    <xdr:rowOff>50800</xdr:rowOff>
                  </from>
                  <to>
                    <xdr:col>16</xdr:col>
                    <xdr:colOff>31750</xdr:colOff>
                    <xdr:row>88</xdr:row>
                    <xdr:rowOff>88900</xdr:rowOff>
                  </to>
                </anchor>
              </controlPr>
            </control>
          </mc:Choice>
        </mc:AlternateContent>
        <mc:AlternateContent xmlns:mc="http://schemas.openxmlformats.org/markup-compatibility/2006">
          <mc:Choice Requires="x14">
            <control shapeId="76803" r:id="rId6" name="Button 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6804" r:id="rId7" name="Button 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6805" r:id="rId8" name="Button 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6806" r:id="rId9" name="Button 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6807" r:id="rId10" name="Button 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6808" r:id="rId11" name="Button 8">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6809" r:id="rId12" name="Button 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6810" r:id="rId13" name="Button 1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6811" r:id="rId14" name="Button 11">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6812" r:id="rId15" name="Button 12">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6813" r:id="rId16" name="Button 13">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6814" r:id="rId17" name="Button 14">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6815" r:id="rId18" name="Button 15">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6816" r:id="rId19" name="Button 16">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6817" r:id="rId20" name="Button 17">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6818" r:id="rId21" name="Button 18">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6819" r:id="rId22" name="Button 1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6820" r:id="rId23" name="Button 20">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6821" r:id="rId24" name="Button 2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6822" r:id="rId25" name="Button 2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6823" r:id="rId26" name="Button 2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6824" r:id="rId27" name="Button 24">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6825" r:id="rId28" name="Button 2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6826" r:id="rId29" name="Button 2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6827" r:id="rId30" name="Button 27">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6828" r:id="rId31" name="Button 28">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6829" r:id="rId32" name="Button 29">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6830" r:id="rId33" name="Button 30">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6831" r:id="rId34" name="Button 3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6832" r:id="rId35" name="Button 32">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6833" r:id="rId36" name="Button 3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6834" r:id="rId37" name="Button 3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6835" r:id="rId38" name="Button 3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6836" r:id="rId39" name="Button 36">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6837" r:id="rId40" name="Button 3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6838" r:id="rId41" name="Button 3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6839" r:id="rId42" name="Button 3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6840" r:id="rId43" name="Button 40">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6841" r:id="rId44" name="Button 4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6842" r:id="rId45" name="Button 4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6843" r:id="rId46" name="Button 43">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6844" r:id="rId47" name="Button 44">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6845" r:id="rId48" name="Button 45">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6846" r:id="rId49" name="Button 46">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6847" r:id="rId50" name="Button 4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6848" r:id="rId51" name="Button 48">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6849" r:id="rId52" name="Button 4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6850" r:id="rId53" name="Button 5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6851" r:id="rId54" name="Button 5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6852" r:id="rId55" name="Button 52">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6853" r:id="rId56" name="Button 5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6854" r:id="rId57" name="Button 5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6855" r:id="rId58" name="Button 55">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6856" r:id="rId59" name="Button 56">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6857" r:id="rId60" name="Button 57">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6858" r:id="rId61" name="Button 58">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6859" r:id="rId62" name="Button 59">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76860" r:id="rId63" name="Button 6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6861" r:id="rId64" name="Button 6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6862" r:id="rId65" name="Button 6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6863" r:id="rId66" name="Button 6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6864" r:id="rId67" name="Button 64">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6865" r:id="rId68" name="Button 65">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6866" r:id="rId69" name="Button 66">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6867" r:id="rId70" name="Button 6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6868" r:id="rId71" name="Button 68">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76869" r:id="rId72" name="Button 69">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76870" r:id="rId73" name="Button 70">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76871" r:id="rId74" name="Button 71">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76872" r:id="rId75" name="Button 72">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76873" r:id="rId76" name="Button 73">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76874" r:id="rId77" name="Button 74">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76875" r:id="rId78" name="Button 75">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76876" r:id="rId79" name="Button 76">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6877" r:id="rId80" name="Button 77">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6878" r:id="rId81" name="Button 78">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6879" r:id="rId82" name="Button 7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6880" r:id="rId83" name="Button 80">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6881" r:id="rId84" name="Button 81">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6882" r:id="rId85" name="Button 82">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6883" r:id="rId86" name="Button 8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6884" r:id="rId87" name="Button 84">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76885" r:id="rId88" name="Button 85">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76886" r:id="rId89" name="Button 86">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76887" r:id="rId90" name="Button 87">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76888" r:id="rId91" name="Button 88">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6889" r:id="rId92" name="Button 89">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6890" r:id="rId93" name="Button 90">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6891" r:id="rId94" name="Button 9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6892" r:id="rId95" name="Button 92">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6893" r:id="rId96" name="Button 93">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6894" r:id="rId97" name="Button 94">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6895" r:id="rId98" name="Button 9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6896" r:id="rId99" name="Button 96">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6897" r:id="rId100" name="Button 97">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6898" r:id="rId101" name="Button 98">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6899" r:id="rId102" name="Button 9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6900" r:id="rId103" name="Button 100">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76901" r:id="rId104" name="Button 101">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76902" r:id="rId105" name="Button 102">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76903" r:id="rId106" name="Button 103">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76904" r:id="rId107" name="Button 104">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6905" r:id="rId108" name="Button 105">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6906" r:id="rId109" name="Button 106">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6907" r:id="rId110" name="Button 10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6908" r:id="rId111" name="Button 108">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6909" r:id="rId112" name="Button 109">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6910" r:id="rId113" name="Button 110">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6911" r:id="rId114" name="Button 11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6912" r:id="rId115" name="Button 112">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76913" r:id="rId116" name="Button 113">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76914" r:id="rId117" name="Button 114">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76915" r:id="rId118" name="Button 115">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76916" r:id="rId119" name="Button 116">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76917" r:id="rId120" name="Button 117">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76918" r:id="rId121" name="Button 118">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76919" r:id="rId122" name="Button 119">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76920" r:id="rId123" name="Button 120">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76921" r:id="rId124" name="Button 12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6922" r:id="rId125" name="Button 12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6923" r:id="rId126" name="Button 12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1">
    <pageSetUpPr fitToPage="1"/>
  </sheetPr>
  <dimension ref="A1:HM93"/>
  <sheetViews>
    <sheetView showGridLines="0" zoomScale="80" zoomScaleNormal="80" workbookViewId="0">
      <selection sqref="A1:P1"/>
    </sheetView>
  </sheetViews>
  <sheetFormatPr defaultRowHeight="12.5" x14ac:dyDescent="0.25"/>
  <cols>
    <col min="1" max="1" width="31" customWidth="1"/>
    <col min="2" max="2" width="2.1796875" customWidth="1"/>
    <col min="3" max="3" width="24.81640625" customWidth="1"/>
    <col min="4" max="4" width="15.26953125" customWidth="1"/>
    <col min="5" max="5" width="9.81640625" customWidth="1"/>
    <col min="6" max="6" width="3.7265625" customWidth="1"/>
    <col min="7" max="8" width="13.26953125" customWidth="1"/>
    <col min="9" max="9" width="14.54296875" customWidth="1"/>
    <col min="10" max="10" width="13.26953125" customWidth="1"/>
    <col min="11" max="11" width="7" customWidth="1"/>
    <col min="12" max="12" width="15.1796875" customWidth="1"/>
    <col min="13" max="14" width="14.453125" customWidth="1"/>
    <col min="15" max="15" width="17.26953125" bestFit="1" customWidth="1"/>
    <col min="16" max="16" width="13.81640625" bestFit="1" customWidth="1"/>
    <col min="18" max="26" width="9.1796875" hidden="1" customWidth="1"/>
    <col min="27" max="27" width="10.54296875" hidden="1" customWidth="1"/>
    <col min="28" max="29" width="9.1796875" hidden="1" customWidth="1"/>
    <col min="30" max="30" width="10" hidden="1" customWidth="1"/>
    <col min="31" max="31" width="9.1796875" hidden="1" customWidth="1"/>
  </cols>
  <sheetData>
    <row r="1" spans="1:32" s="213" customFormat="1" ht="20" x14ac:dyDescent="0.4">
      <c r="A1" s="499" t="s">
        <v>346</v>
      </c>
      <c r="B1" s="500"/>
      <c r="C1" s="500"/>
      <c r="D1" s="500"/>
      <c r="E1" s="500"/>
      <c r="F1" s="500"/>
      <c r="G1" s="500"/>
      <c r="H1" s="500"/>
      <c r="I1" s="500"/>
      <c r="J1" s="500"/>
      <c r="K1" s="500"/>
      <c r="L1" s="500"/>
      <c r="M1" s="500"/>
      <c r="N1" s="500"/>
      <c r="O1" s="500"/>
      <c r="P1" s="501"/>
    </row>
    <row r="2" spans="1:32" ht="18" x14ac:dyDescent="0.4">
      <c r="A2" s="524" t="s">
        <v>186</v>
      </c>
      <c r="B2" s="525"/>
      <c r="C2" s="525"/>
      <c r="D2" s="525"/>
      <c r="E2" s="525"/>
      <c r="F2" s="525"/>
      <c r="G2" s="525"/>
      <c r="H2" s="525"/>
      <c r="I2" s="525"/>
      <c r="J2" s="525"/>
      <c r="K2" s="525"/>
      <c r="L2" s="525"/>
      <c r="M2" s="525"/>
      <c r="N2" s="525"/>
      <c r="O2" s="525"/>
      <c r="P2" s="526"/>
    </row>
    <row r="3" spans="1:32" ht="10.5" customHeight="1" x14ac:dyDescent="0.4">
      <c r="A3" s="431"/>
      <c r="B3" s="430"/>
      <c r="C3" s="430"/>
      <c r="D3" s="430"/>
      <c r="E3" s="430"/>
      <c r="F3" s="430"/>
      <c r="G3" s="430"/>
      <c r="H3" s="430"/>
      <c r="I3" s="430"/>
      <c r="J3" s="430"/>
      <c r="K3" s="430"/>
      <c r="L3" s="430"/>
      <c r="M3" s="430"/>
      <c r="N3" s="430"/>
      <c r="O3" s="430"/>
      <c r="P3" s="432"/>
    </row>
    <row r="4" spans="1:32" ht="15.5" x14ac:dyDescent="0.35">
      <c r="A4" s="502" t="str">
        <f>'Customer Info'!B11</f>
        <v>Breakdown of Charges Based on Entered Information</v>
      </c>
      <c r="B4" s="503"/>
      <c r="C4" s="503"/>
      <c r="D4" s="503"/>
      <c r="E4" s="503"/>
      <c r="F4" s="503"/>
      <c r="G4" s="503"/>
      <c r="H4" s="503"/>
      <c r="I4" s="503"/>
      <c r="J4" s="503"/>
      <c r="K4" s="503"/>
      <c r="L4" s="503"/>
      <c r="M4" s="503"/>
      <c r="N4" s="503"/>
      <c r="O4" s="503"/>
      <c r="P4" s="504"/>
    </row>
    <row r="5" spans="1:32" ht="15.65" customHeight="1" x14ac:dyDescent="0.25">
      <c r="A5" s="529" t="s">
        <v>350</v>
      </c>
      <c r="B5" s="529"/>
      <c r="C5" s="529"/>
      <c r="D5" s="529"/>
      <c r="E5" s="529"/>
      <c r="F5" s="529"/>
      <c r="G5" s="529"/>
      <c r="H5" s="529"/>
      <c r="I5" s="529"/>
      <c r="J5" s="529"/>
      <c r="K5" s="529"/>
      <c r="L5" s="529"/>
      <c r="M5" s="529"/>
      <c r="N5" s="529"/>
      <c r="O5" s="529"/>
      <c r="P5" s="530"/>
    </row>
    <row r="6" spans="1:32" x14ac:dyDescent="0.25">
      <c r="A6" s="253">
        <f ca="1">TODAY()</f>
        <v>46226</v>
      </c>
      <c r="B6" s="76"/>
      <c r="C6" s="328"/>
      <c r="D6" s="328"/>
      <c r="E6" s="328"/>
      <c r="F6" s="328"/>
      <c r="G6" s="328"/>
      <c r="H6" s="328"/>
      <c r="I6" s="328"/>
      <c r="J6" s="328"/>
      <c r="K6" s="328"/>
      <c r="P6" s="249"/>
    </row>
    <row r="7" spans="1:32" ht="25" x14ac:dyDescent="0.5">
      <c r="A7" s="517"/>
      <c r="B7" s="518"/>
      <c r="C7" s="518"/>
      <c r="D7" s="518"/>
      <c r="E7" s="518"/>
      <c r="F7" s="518"/>
      <c r="G7" s="518"/>
      <c r="H7" s="518"/>
      <c r="I7" s="518"/>
      <c r="J7" s="518"/>
      <c r="K7" s="518"/>
      <c r="L7" s="518"/>
      <c r="M7" s="518"/>
      <c r="N7" s="518"/>
      <c r="O7" s="518"/>
      <c r="P7" s="519"/>
    </row>
    <row r="8" spans="1:32" ht="15.5" x14ac:dyDescent="0.35">
      <c r="A8" s="255" t="s">
        <v>2</v>
      </c>
      <c r="B8" s="22"/>
      <c r="C8" s="23">
        <f>'Customer Info'!B6</f>
        <v>0</v>
      </c>
      <c r="I8" s="24"/>
      <c r="P8" s="249"/>
    </row>
    <row r="9" spans="1:32" ht="15.5" x14ac:dyDescent="0.35">
      <c r="A9" s="256" t="s">
        <v>26</v>
      </c>
      <c r="B9" s="22"/>
      <c r="C9" s="23">
        <f>'Customer Info'!B7</f>
        <v>0</v>
      </c>
      <c r="P9" s="249"/>
    </row>
    <row r="10" spans="1:32" ht="13" x14ac:dyDescent="0.3">
      <c r="A10" s="255" t="s">
        <v>3</v>
      </c>
      <c r="B10" s="156">
        <f>'Customer Info'!B8</f>
        <v>8</v>
      </c>
      <c r="C10" s="358" t="str">
        <f>LOOKUP(B10,R10:AD10,R12:AD12)</f>
        <v>August</v>
      </c>
      <c r="D10" s="101">
        <f>'Customer Info'!C8</f>
        <v>2026</v>
      </c>
      <c r="P10" s="249"/>
      <c r="S10">
        <v>1</v>
      </c>
      <c r="T10">
        <v>2</v>
      </c>
      <c r="U10">
        <v>3</v>
      </c>
      <c r="V10">
        <v>4</v>
      </c>
      <c r="W10">
        <v>5</v>
      </c>
      <c r="X10">
        <v>6</v>
      </c>
      <c r="Y10">
        <v>7</v>
      </c>
      <c r="Z10">
        <v>8</v>
      </c>
      <c r="AA10">
        <v>9</v>
      </c>
      <c r="AB10">
        <v>10</v>
      </c>
      <c r="AC10">
        <v>11</v>
      </c>
      <c r="AD10">
        <v>12</v>
      </c>
    </row>
    <row r="11" spans="1:32" ht="13" x14ac:dyDescent="0.3">
      <c r="A11" s="255" t="s">
        <v>250</v>
      </c>
      <c r="B11" s="156"/>
      <c r="C11" s="358" t="str">
        <f>'Customer Info'!$B$9</f>
        <v>No</v>
      </c>
      <c r="D11" s="101"/>
      <c r="P11" s="249"/>
    </row>
    <row r="12" spans="1:32" ht="15" customHeight="1" x14ac:dyDescent="0.3">
      <c r="A12" s="527"/>
      <c r="B12" s="528"/>
      <c r="C12" s="528"/>
      <c r="D12" s="528"/>
      <c r="E12" s="528"/>
      <c r="F12" s="528"/>
      <c r="G12" s="528"/>
      <c r="H12" s="528"/>
      <c r="I12" s="528"/>
      <c r="P12" s="249"/>
      <c r="R12" t="s">
        <v>109</v>
      </c>
      <c r="S12" s="45" t="s">
        <v>97</v>
      </c>
      <c r="T12" s="45" t="s">
        <v>98</v>
      </c>
      <c r="U12" s="45" t="s">
        <v>99</v>
      </c>
      <c r="V12" s="45" t="s">
        <v>100</v>
      </c>
      <c r="W12" s="45" t="s">
        <v>101</v>
      </c>
      <c r="X12" s="45" t="s">
        <v>102</v>
      </c>
      <c r="Y12" s="45" t="s">
        <v>103</v>
      </c>
      <c r="Z12" s="45" t="s">
        <v>104</v>
      </c>
      <c r="AA12" s="45" t="s">
        <v>105</v>
      </c>
      <c r="AB12" s="45" t="s">
        <v>107</v>
      </c>
      <c r="AC12" s="45" t="s">
        <v>106</v>
      </c>
      <c r="AD12" s="45" t="s">
        <v>108</v>
      </c>
    </row>
    <row r="13" spans="1:32" ht="13" x14ac:dyDescent="0.3">
      <c r="A13" s="260" t="s">
        <v>27</v>
      </c>
      <c r="B13" s="20"/>
      <c r="C13" s="20"/>
      <c r="D13" s="20"/>
      <c r="E13" s="20"/>
      <c r="F13" s="20"/>
      <c r="G13" s="20"/>
      <c r="H13" s="20"/>
      <c r="I13" s="20"/>
      <c r="J13" s="20"/>
      <c r="K13" s="20"/>
      <c r="L13" s="20"/>
      <c r="M13" s="20"/>
      <c r="N13" s="20"/>
      <c r="O13" s="20"/>
      <c r="P13" s="248"/>
      <c r="R13" s="3" t="s">
        <v>154</v>
      </c>
      <c r="S13" s="161">
        <f>'Rider Rates'!$F$71</f>
        <v>7.17E-2</v>
      </c>
      <c r="T13" s="161">
        <f>'Rider Rates'!$F$71</f>
        <v>7.17E-2</v>
      </c>
      <c r="U13" s="161">
        <f>'Rider Rates'!$F$71</f>
        <v>7.17E-2</v>
      </c>
      <c r="V13" s="161">
        <f>'Rider Rates'!$F$71</f>
        <v>7.17E-2</v>
      </c>
      <c r="W13" s="161">
        <f>'Rider Rates'!$F$71</f>
        <v>7.17E-2</v>
      </c>
      <c r="X13" s="161">
        <f>'Rider Rates'!$F$71</f>
        <v>7.17E-2</v>
      </c>
      <c r="Y13" s="161">
        <f>'Rider Rates'!$F$71</f>
        <v>7.17E-2</v>
      </c>
      <c r="Z13" s="161">
        <f>'Rider Rates'!$F$71</f>
        <v>7.17E-2</v>
      </c>
      <c r="AA13" s="161">
        <f>'Rider Rates'!$F$71</f>
        <v>7.17E-2</v>
      </c>
      <c r="AB13" s="161">
        <f>'Rider Rates'!$F$71</f>
        <v>7.17E-2</v>
      </c>
      <c r="AC13" s="161">
        <f>'Rider Rates'!$F$71</f>
        <v>7.17E-2</v>
      </c>
      <c r="AD13" s="161">
        <f>'Rider Rates'!$F$71</f>
        <v>7.17E-2</v>
      </c>
      <c r="AE13" s="161"/>
      <c r="AF13" s="161"/>
    </row>
    <row r="14" spans="1:32" x14ac:dyDescent="0.25">
      <c r="A14" s="254"/>
      <c r="C14" s="45" t="s">
        <v>54</v>
      </c>
      <c r="D14" s="45" t="s">
        <v>55</v>
      </c>
      <c r="P14" s="249"/>
    </row>
    <row r="15" spans="1:32" x14ac:dyDescent="0.25">
      <c r="A15" s="259" t="s">
        <v>28</v>
      </c>
      <c r="B15" s="27"/>
      <c r="C15" s="38">
        <f>'Customer Info'!B18</f>
        <v>0</v>
      </c>
      <c r="D15" s="38">
        <f>ROUND(C15*C20,1)</f>
        <v>0</v>
      </c>
      <c r="E15" s="27" t="s">
        <v>45</v>
      </c>
      <c r="F15" s="28"/>
      <c r="G15" s="27" t="s">
        <v>15</v>
      </c>
      <c r="I15" s="42" t="s">
        <v>15</v>
      </c>
      <c r="J15" s="27"/>
      <c r="K15" s="27"/>
      <c r="L15" s="27"/>
      <c r="M15" s="27"/>
      <c r="N15" s="27"/>
      <c r="P15" s="249"/>
    </row>
    <row r="16" spans="1:32" x14ac:dyDescent="0.25">
      <c r="A16" s="259" t="s">
        <v>29</v>
      </c>
      <c r="B16" s="27"/>
      <c r="C16" s="38">
        <f>'Customer Info'!B19</f>
        <v>0</v>
      </c>
      <c r="D16" s="38">
        <f>C16*C20</f>
        <v>0</v>
      </c>
      <c r="E16" s="27" t="s">
        <v>45</v>
      </c>
      <c r="F16" s="28"/>
      <c r="G16" s="27" t="s">
        <v>30</v>
      </c>
      <c r="I16" s="315" t="str">
        <f>IF(MAX(C15,C16)&gt;0,C17/(MAX(C15,C16)*730), " ")</f>
        <v xml:space="preserve"> </v>
      </c>
      <c r="J16" s="27"/>
      <c r="K16" s="27"/>
      <c r="L16" s="27"/>
      <c r="M16" s="27"/>
      <c r="N16" s="27"/>
      <c r="P16" s="249"/>
      <c r="X16" s="161"/>
      <c r="Y16" s="161"/>
      <c r="Z16" s="161"/>
      <c r="AA16" s="161"/>
    </row>
    <row r="17" spans="1:32" x14ac:dyDescent="0.25">
      <c r="A17" s="259" t="s">
        <v>43</v>
      </c>
      <c r="B17" s="27"/>
      <c r="C17" s="29">
        <f>IF('Customer Info'!B21+'Customer Info'!B22-'Customer Info'!B23&lt;0,0,'Customer Info'!B21+'Customer Info'!B22-'Customer Info'!B23)</f>
        <v>0</v>
      </c>
      <c r="D17" s="29">
        <f>C17*C20</f>
        <v>0</v>
      </c>
      <c r="E17" s="27" t="s">
        <v>41</v>
      </c>
      <c r="F17" s="28"/>
      <c r="G17" s="27"/>
      <c r="H17" s="27"/>
      <c r="I17" s="27"/>
      <c r="J17" s="27"/>
      <c r="K17" s="27"/>
      <c r="L17" s="27"/>
      <c r="M17" s="27"/>
      <c r="N17" s="27"/>
      <c r="O17" s="27"/>
      <c r="P17" s="249"/>
    </row>
    <row r="18" spans="1:32" x14ac:dyDescent="0.25">
      <c r="A18" s="259" t="s">
        <v>123</v>
      </c>
      <c r="B18" s="27"/>
      <c r="C18" s="29">
        <f>'Customer Info'!$B$26</f>
        <v>0</v>
      </c>
      <c r="D18" s="29">
        <f>C18*C20</f>
        <v>0</v>
      </c>
      <c r="E18" s="27" t="s">
        <v>182</v>
      </c>
      <c r="F18" s="28"/>
      <c r="K18" s="27"/>
      <c r="L18" s="27"/>
      <c r="M18" s="27"/>
      <c r="N18" s="27"/>
      <c r="P18" s="249"/>
    </row>
    <row r="19" spans="1:32" x14ac:dyDescent="0.25">
      <c r="A19" s="259" t="s">
        <v>181</v>
      </c>
      <c r="B19" s="27"/>
      <c r="C19" s="29"/>
      <c r="D19" s="29">
        <f>IF((D18-(ROUND(MAX(D15,D16)*0.5,1)))&lt;0,0,(D18-(ROUND(MAX(D15,D16)*0.5,1))))</f>
        <v>0</v>
      </c>
      <c r="E19" s="27" t="s">
        <v>184</v>
      </c>
      <c r="F19" s="28"/>
      <c r="K19" s="27"/>
      <c r="L19" s="27"/>
      <c r="M19" s="27"/>
      <c r="N19" s="27"/>
      <c r="P19" s="249"/>
    </row>
    <row r="20" spans="1:32" ht="13" x14ac:dyDescent="0.3">
      <c r="A20" s="259" t="s">
        <v>53</v>
      </c>
      <c r="B20" s="27"/>
      <c r="C20" s="316">
        <f>+'Customer Info'!E18</f>
        <v>1</v>
      </c>
      <c r="D20" s="27"/>
      <c r="E20" s="27"/>
      <c r="F20" s="28"/>
      <c r="G20" s="21"/>
      <c r="H20" s="21"/>
      <c r="I20" s="21"/>
      <c r="J20" s="21"/>
      <c r="K20" s="27"/>
      <c r="L20" s="27"/>
      <c r="M20" s="27"/>
      <c r="N20" s="27"/>
      <c r="P20" s="249"/>
      <c r="S20" s="161"/>
      <c r="T20" s="161"/>
      <c r="U20" s="161"/>
      <c r="V20" s="161"/>
      <c r="W20" s="161"/>
      <c r="X20" s="161"/>
      <c r="Y20" s="161"/>
      <c r="Z20" s="161"/>
      <c r="AA20" s="161"/>
      <c r="AB20" s="161"/>
      <c r="AC20" s="161"/>
      <c r="AD20" s="161"/>
    </row>
    <row r="21" spans="1:32" x14ac:dyDescent="0.25">
      <c r="A21" s="259" t="s">
        <v>15</v>
      </c>
      <c r="B21" s="27"/>
      <c r="C21" s="317" t="s">
        <v>15</v>
      </c>
      <c r="D21" s="551" t="s">
        <v>15</v>
      </c>
      <c r="E21" s="551"/>
      <c r="F21" s="551"/>
      <c r="G21" s="551"/>
      <c r="H21" s="551"/>
      <c r="K21" s="27"/>
      <c r="L21" s="27"/>
      <c r="M21" s="27"/>
      <c r="N21" s="27"/>
      <c r="O21" s="300"/>
      <c r="P21" s="249"/>
    </row>
    <row r="22" spans="1:32" ht="13" x14ac:dyDescent="0.3">
      <c r="A22" s="259" t="s">
        <v>15</v>
      </c>
      <c r="B22" s="27"/>
      <c r="C22" s="317" t="s">
        <v>15</v>
      </c>
      <c r="D22" s="551" t="s">
        <v>15</v>
      </c>
      <c r="E22" s="551"/>
      <c r="F22" s="551"/>
      <c r="G22" s="551"/>
      <c r="H22" s="551"/>
      <c r="I22" s="21"/>
      <c r="J22" s="21"/>
      <c r="K22" s="27"/>
      <c r="L22" s="27"/>
      <c r="M22" s="27"/>
      <c r="N22" s="27"/>
      <c r="O22" s="300"/>
      <c r="P22" s="249"/>
    </row>
    <row r="23" spans="1:32" ht="13" x14ac:dyDescent="0.3">
      <c r="A23" s="259"/>
      <c r="B23" s="27"/>
      <c r="C23" s="28"/>
      <c r="D23" s="28"/>
      <c r="E23" s="28"/>
      <c r="F23" s="28"/>
      <c r="G23" s="21"/>
      <c r="H23" s="21"/>
      <c r="I23" s="21"/>
      <c r="J23" s="21"/>
      <c r="K23" s="27"/>
      <c r="L23" s="27"/>
      <c r="M23" s="27"/>
      <c r="N23" s="27"/>
      <c r="O23" s="27"/>
      <c r="P23" s="249"/>
    </row>
    <row r="24" spans="1:32" ht="13" x14ac:dyDescent="0.3">
      <c r="A24" s="260" t="s">
        <v>31</v>
      </c>
      <c r="B24" s="20"/>
      <c r="C24" s="20"/>
      <c r="D24" s="20"/>
      <c r="E24" s="20"/>
      <c r="F24" s="20"/>
      <c r="G24" s="520" t="s">
        <v>67</v>
      </c>
      <c r="H24" s="521"/>
      <c r="I24" s="521"/>
      <c r="J24" s="522"/>
      <c r="K24" s="20"/>
      <c r="L24" s="523" t="s">
        <v>68</v>
      </c>
      <c r="M24" s="523"/>
      <c r="N24" s="523"/>
      <c r="O24" s="523"/>
      <c r="P24" s="249"/>
    </row>
    <row r="25" spans="1:32" ht="13" x14ac:dyDescent="0.3">
      <c r="A25" s="254"/>
      <c r="G25" s="8" t="s">
        <v>64</v>
      </c>
      <c r="H25" s="8" t="s">
        <v>65</v>
      </c>
      <c r="I25" s="8" t="s">
        <v>66</v>
      </c>
      <c r="J25" s="5" t="s">
        <v>34</v>
      </c>
      <c r="L25" s="100" t="s">
        <v>64</v>
      </c>
      <c r="M25" s="100" t="s">
        <v>65</v>
      </c>
      <c r="N25" s="100" t="s">
        <v>66</v>
      </c>
      <c r="O25" s="100" t="s">
        <v>34</v>
      </c>
      <c r="P25" s="261" t="s">
        <v>56</v>
      </c>
    </row>
    <row r="26" spans="1:32" x14ac:dyDescent="0.25">
      <c r="A26" s="254" t="s">
        <v>32</v>
      </c>
      <c r="G26" s="66"/>
      <c r="H26" s="66"/>
      <c r="I26" s="66">
        <f>IF(MAX('Customer Info'!B18:B19,'Customer Info'!B16)&gt;2000,'Rider Rates'!B21,'Rider Rates'!B20)</f>
        <v>1102</v>
      </c>
      <c r="J26" s="66">
        <f>SUM(G26:I26)</f>
        <v>1102</v>
      </c>
      <c r="L26" s="67"/>
      <c r="M26" s="67"/>
      <c r="N26" s="67">
        <f>I26</f>
        <v>1102</v>
      </c>
      <c r="O26" s="162">
        <f>SUM(L26:N26)</f>
        <v>1102</v>
      </c>
      <c r="P26" s="262">
        <f>'Rider Rates'!$K$26</f>
        <v>46122</v>
      </c>
    </row>
    <row r="27" spans="1:32" x14ac:dyDescent="0.25">
      <c r="A27" s="254" t="s">
        <v>126</v>
      </c>
      <c r="D27" s="1">
        <f>D17</f>
        <v>0</v>
      </c>
      <c r="E27" s="78" t="s">
        <v>41</v>
      </c>
      <c r="F27" s="79" t="s">
        <v>8</v>
      </c>
      <c r="G27" s="64"/>
      <c r="H27" s="66"/>
      <c r="I27" s="66"/>
      <c r="J27" s="64"/>
      <c r="K27" s="81" t="s">
        <v>42</v>
      </c>
      <c r="L27" s="66"/>
      <c r="M27" s="67"/>
      <c r="N27" s="66"/>
      <c r="O27" s="162"/>
      <c r="P27" s="262"/>
    </row>
    <row r="28" spans="1:32" x14ac:dyDescent="0.25">
      <c r="A28" s="254" t="s">
        <v>33</v>
      </c>
      <c r="D28" s="211">
        <f>ROUND(MAX(D15,D16,('Customer Info'!B14-100)*0.6,('Customer Info'!B16-100)*0.6),1)</f>
        <v>0</v>
      </c>
      <c r="E28" s="27" t="s">
        <v>45</v>
      </c>
      <c r="F28" s="4" t="s">
        <v>8</v>
      </c>
      <c r="G28" s="65"/>
      <c r="H28" s="65"/>
      <c r="I28" s="65">
        <v>0</v>
      </c>
      <c r="J28" s="65">
        <f>SUM(G28:I28)</f>
        <v>0</v>
      </c>
      <c r="K28" s="31" t="s">
        <v>44</v>
      </c>
      <c r="L28" s="66"/>
      <c r="M28" s="66"/>
      <c r="N28" s="66">
        <f>ROUND($D28*I28,2)</f>
        <v>0</v>
      </c>
      <c r="O28" s="162">
        <f>SUM(L28:N28)</f>
        <v>0</v>
      </c>
      <c r="P28" s="262">
        <f>'Rider Rates'!$K$26</f>
        <v>46122</v>
      </c>
      <c r="AF28" s="211"/>
    </row>
    <row r="29" spans="1:32" x14ac:dyDescent="0.25">
      <c r="A29" s="254" t="s">
        <v>185</v>
      </c>
      <c r="D29" s="344">
        <f>D19</f>
        <v>0</v>
      </c>
      <c r="E29" s="27" t="s">
        <v>183</v>
      </c>
      <c r="F29" s="4" t="s">
        <v>8</v>
      </c>
      <c r="G29" s="89"/>
      <c r="H29" s="65"/>
      <c r="I29" s="65">
        <f>'Rider Rates'!$G$26</f>
        <v>0.95</v>
      </c>
      <c r="J29" s="89">
        <f>SUM(G29:I29)</f>
        <v>0.95</v>
      </c>
      <c r="K29" s="31" t="s">
        <v>44</v>
      </c>
      <c r="L29" s="66"/>
      <c r="M29" s="66"/>
      <c r="N29" s="66">
        <f>ROUND($D29*I29,2)</f>
        <v>0</v>
      </c>
      <c r="O29" s="66">
        <f>SUM(L29:N29)</f>
        <v>0</v>
      </c>
      <c r="P29" s="262">
        <f>'Rider Rates'!$K$26</f>
        <v>46122</v>
      </c>
      <c r="AF29" s="211"/>
    </row>
    <row r="30" spans="1:32" ht="13" x14ac:dyDescent="0.3">
      <c r="A30" s="301" t="s">
        <v>50</v>
      </c>
      <c r="B30" s="32"/>
      <c r="C30" s="32"/>
      <c r="D30" s="33"/>
      <c r="E30" s="33"/>
      <c r="F30" s="32"/>
      <c r="G30" s="32"/>
      <c r="H30" s="32"/>
      <c r="I30" s="32"/>
      <c r="J30" s="32"/>
      <c r="K30" s="34"/>
      <c r="L30" s="210"/>
      <c r="M30" s="210"/>
      <c r="N30" s="210">
        <f>SUM(N26:N29)</f>
        <v>1102</v>
      </c>
      <c r="O30" s="210">
        <f>SUM(O26:O29)</f>
        <v>1102</v>
      </c>
      <c r="P30" s="249"/>
    </row>
    <row r="31" spans="1:32" ht="13" x14ac:dyDescent="0.3">
      <c r="A31" s="302"/>
      <c r="B31" s="68"/>
      <c r="C31" s="69"/>
      <c r="D31" s="69"/>
      <c r="E31" s="69"/>
      <c r="F31" s="69"/>
      <c r="G31" s="70"/>
      <c r="H31" s="70"/>
      <c r="I31" s="70"/>
      <c r="J31" s="70"/>
      <c r="K31" s="68"/>
      <c r="L31" s="68"/>
      <c r="M31" s="68"/>
      <c r="N31" s="68"/>
      <c r="O31" s="68"/>
      <c r="P31" s="303"/>
    </row>
    <row r="32" spans="1:32" ht="13" x14ac:dyDescent="0.3">
      <c r="A32" s="258" t="s">
        <v>69</v>
      </c>
      <c r="D32" s="1"/>
      <c r="E32" s="1"/>
      <c r="K32" s="31"/>
      <c r="L32" s="31"/>
      <c r="M32" s="31"/>
      <c r="N32" s="31"/>
      <c r="O32" s="245"/>
      <c r="P32" s="318"/>
    </row>
    <row r="33" spans="1:16" ht="13" x14ac:dyDescent="0.3">
      <c r="A33" s="301"/>
      <c r="D33" s="1"/>
      <c r="E33" s="1"/>
      <c r="K33" s="31"/>
      <c r="L33" s="31"/>
      <c r="M33" s="31"/>
      <c r="N33" s="31"/>
      <c r="O33" s="245"/>
      <c r="P33" s="249"/>
    </row>
    <row r="34" spans="1:16" x14ac:dyDescent="0.25">
      <c r="A34" s="269" t="s">
        <v>372</v>
      </c>
      <c r="D34" s="1">
        <f>IF($C$17&lt;0,0,IF($C$17&gt;833000,833000,$C$17))</f>
        <v>0</v>
      </c>
      <c r="E34" s="30" t="s">
        <v>41</v>
      </c>
      <c r="F34" s="4" t="s">
        <v>8</v>
      </c>
      <c r="G34" s="63"/>
      <c r="H34" s="64"/>
      <c r="I34" s="80">
        <f>'Rider Rates'!$G$35</f>
        <v>5.5215000000000004E-3</v>
      </c>
      <c r="J34" s="6">
        <f t="shared" ref="J34:J41" si="0">SUM(G34:I34)</f>
        <v>5.5215000000000004E-3</v>
      </c>
      <c r="K34" s="31" t="s">
        <v>42</v>
      </c>
      <c r="L34" s="66"/>
      <c r="M34" s="66"/>
      <c r="N34" s="66">
        <f>ROUND($D34*I34,2)</f>
        <v>0</v>
      </c>
      <c r="O34" s="66">
        <f t="shared" ref="O34:O50" si="1">SUM(L34:N34)</f>
        <v>0</v>
      </c>
      <c r="P34" s="262">
        <f>'Rider Rates'!$O$35</f>
        <v>46022</v>
      </c>
    </row>
    <row r="35" spans="1:16" x14ac:dyDescent="0.25">
      <c r="A35" s="269" t="s">
        <v>373</v>
      </c>
      <c r="D35" s="1">
        <f>IF($C$17-833000&gt;0,$C$17-D34,0)</f>
        <v>0</v>
      </c>
      <c r="E35" s="30" t="s">
        <v>41</v>
      </c>
      <c r="F35" s="4" t="s">
        <v>8</v>
      </c>
      <c r="G35" s="63"/>
      <c r="H35" s="64"/>
      <c r="I35" s="80">
        <f>'Rider Rates'!$G$36</f>
        <v>1.7560000000000001E-4</v>
      </c>
      <c r="J35" s="91">
        <f t="shared" si="0"/>
        <v>1.7560000000000001E-4</v>
      </c>
      <c r="K35" s="31" t="s">
        <v>42</v>
      </c>
      <c r="L35" s="66"/>
      <c r="M35" s="66"/>
      <c r="N35" s="66">
        <f>ROUND($D35*I35,2)</f>
        <v>0</v>
      </c>
      <c r="O35" s="66">
        <f t="shared" si="1"/>
        <v>0</v>
      </c>
      <c r="P35" s="262">
        <f>'Rider Rates'!$O$36</f>
        <v>45293</v>
      </c>
    </row>
    <row r="36" spans="1:16" x14ac:dyDescent="0.25">
      <c r="A36" s="269" t="s">
        <v>47</v>
      </c>
      <c r="B36" t="s">
        <v>15</v>
      </c>
      <c r="D36" s="1">
        <f>IF('Customer Info'!$C$31=TRUE,0,IF(C17&lt;0,0,IF(C17&gt;2000,2000,C17)))</f>
        <v>0</v>
      </c>
      <c r="E36" s="30" t="s">
        <v>41</v>
      </c>
      <c r="F36" s="4" t="s">
        <v>8</v>
      </c>
      <c r="G36" s="63"/>
      <c r="H36" s="64"/>
      <c r="I36" s="80">
        <f>'Rider Rates'!$G$37</f>
        <v>4.6499999999999996E-3</v>
      </c>
      <c r="J36" s="80">
        <f t="shared" si="0"/>
        <v>4.6499999999999996E-3</v>
      </c>
      <c r="K36" s="31" t="s">
        <v>42</v>
      </c>
      <c r="L36" s="66"/>
      <c r="M36" s="66"/>
      <c r="N36" s="66">
        <f>ROUND($D36*I36,2)</f>
        <v>0</v>
      </c>
      <c r="O36" s="66">
        <f t="shared" si="1"/>
        <v>0</v>
      </c>
      <c r="P36" s="262">
        <f>'Rider Rates'!$O$37</f>
        <v>44531</v>
      </c>
    </row>
    <row r="37" spans="1:16" x14ac:dyDescent="0.25">
      <c r="A37" s="269" t="s">
        <v>48</v>
      </c>
      <c r="B37" t="s">
        <v>15</v>
      </c>
      <c r="D37" s="1">
        <f>IF('Customer Info'!$C$31=TRUE,0,IF(C17&gt;15000,13000,IF(C17&gt;2000,C17-2000,0)))</f>
        <v>0</v>
      </c>
      <c r="E37" s="30" t="s">
        <v>41</v>
      </c>
      <c r="F37" s="4" t="s">
        <v>8</v>
      </c>
      <c r="G37" s="63"/>
      <c r="H37" s="64"/>
      <c r="I37" s="80">
        <f>'Rider Rates'!$G$38</f>
        <v>4.1900000000000001E-3</v>
      </c>
      <c r="J37" s="80">
        <f t="shared" si="0"/>
        <v>4.1900000000000001E-3</v>
      </c>
      <c r="K37" s="31" t="s">
        <v>42</v>
      </c>
      <c r="L37" s="66"/>
      <c r="M37" s="66"/>
      <c r="N37" s="66">
        <f>ROUND($D37*I37,2)</f>
        <v>0</v>
      </c>
      <c r="O37" s="66">
        <f t="shared" si="1"/>
        <v>0</v>
      </c>
      <c r="P37" s="262">
        <f>'Rider Rates'!$O$38</f>
        <v>44531</v>
      </c>
    </row>
    <row r="38" spans="1:16" x14ac:dyDescent="0.25">
      <c r="A38" s="269" t="s">
        <v>49</v>
      </c>
      <c r="B38" t="s">
        <v>15</v>
      </c>
      <c r="D38" s="1">
        <f>IF('Customer Info'!$C$31=TRUE,0,IF(C17-D36-D37&gt;0,C17-D36-D37,0))</f>
        <v>0</v>
      </c>
      <c r="E38" s="30" t="s">
        <v>41</v>
      </c>
      <c r="F38" s="4" t="s">
        <v>8</v>
      </c>
      <c r="G38" s="63"/>
      <c r="H38" s="64"/>
      <c r="I38" s="80">
        <f>'Rider Rates'!$G$39</f>
        <v>3.63E-3</v>
      </c>
      <c r="J38" s="80">
        <f t="shared" si="0"/>
        <v>3.63E-3</v>
      </c>
      <c r="K38" s="31" t="s">
        <v>42</v>
      </c>
      <c r="L38" s="66"/>
      <c r="M38" s="66"/>
      <c r="N38" s="66">
        <f>ROUND($D38*I38,2)</f>
        <v>0</v>
      </c>
      <c r="O38" s="66">
        <f t="shared" si="1"/>
        <v>0</v>
      </c>
      <c r="P38" s="262">
        <f>'Rider Rates'!$O$39</f>
        <v>44531</v>
      </c>
    </row>
    <row r="39" spans="1:16" x14ac:dyDescent="0.25">
      <c r="A39" s="272" t="s">
        <v>159</v>
      </c>
      <c r="B39" s="61"/>
      <c r="C39" s="61"/>
      <c r="D39" s="1">
        <f>IF($C$17&lt;1,0,$C$17)</f>
        <v>0</v>
      </c>
      <c r="E39" s="78" t="s">
        <v>41</v>
      </c>
      <c r="F39" s="196" t="s">
        <v>8</v>
      </c>
      <c r="G39" s="124"/>
      <c r="H39" s="124"/>
      <c r="I39" s="80">
        <f>'Rider Rates'!$I$40</f>
        <v>-1.06E-3</v>
      </c>
      <c r="J39" s="80">
        <f t="shared" si="0"/>
        <v>-1.06E-3</v>
      </c>
      <c r="K39" s="81" t="s">
        <v>42</v>
      </c>
      <c r="L39" s="82"/>
      <c r="M39" s="82"/>
      <c r="N39" s="82">
        <f>ROUND(D39*I39,2)</f>
        <v>0</v>
      </c>
      <c r="O39" s="82">
        <f t="shared" si="1"/>
        <v>0</v>
      </c>
      <c r="P39" s="262">
        <f>'Rider Rates'!$O$40</f>
        <v>46122</v>
      </c>
    </row>
    <row r="40" spans="1:16" ht="13" x14ac:dyDescent="0.3">
      <c r="A40" s="272" t="s">
        <v>162</v>
      </c>
      <c r="B40" s="61"/>
      <c r="C40" s="61"/>
      <c r="D40" s="151"/>
      <c r="E40" s="78" t="s">
        <v>109</v>
      </c>
      <c r="F40" s="79"/>
      <c r="G40" s="87"/>
      <c r="H40" s="88"/>
      <c r="I40" s="152">
        <f>'Rider Rates'!$C$41</f>
        <v>1.02</v>
      </c>
      <c r="J40" s="152">
        <f t="shared" si="0"/>
        <v>1.02</v>
      </c>
      <c r="K40" s="81"/>
      <c r="L40" s="82"/>
      <c r="M40" s="82"/>
      <c r="N40" s="82">
        <f>I40</f>
        <v>1.02</v>
      </c>
      <c r="O40" s="82">
        <f t="shared" si="1"/>
        <v>1.02</v>
      </c>
      <c r="P40" s="262">
        <f>'Rider Rates'!$O$41</f>
        <v>46122</v>
      </c>
    </row>
    <row r="41" spans="1:16" ht="13" x14ac:dyDescent="0.3">
      <c r="A41" s="271" t="s">
        <v>352</v>
      </c>
      <c r="B41" s="61"/>
      <c r="C41" s="61"/>
      <c r="D41" s="212"/>
      <c r="E41" s="78" t="s">
        <v>109</v>
      </c>
      <c r="F41" s="79"/>
      <c r="G41" s="87"/>
      <c r="H41" s="88"/>
      <c r="I41" s="152">
        <f>'Rider Rates'!$C$42</f>
        <v>22.68</v>
      </c>
      <c r="J41" s="152">
        <f t="shared" si="0"/>
        <v>22.68</v>
      </c>
      <c r="K41" s="81"/>
      <c r="L41" s="82"/>
      <c r="M41" s="82"/>
      <c r="N41" s="82">
        <f>I41</f>
        <v>22.68</v>
      </c>
      <c r="O41" s="82">
        <f t="shared" si="1"/>
        <v>22.68</v>
      </c>
      <c r="P41" s="262">
        <f>'Rider Rates'!$O$42</f>
        <v>46203</v>
      </c>
    </row>
    <row r="42" spans="1:16" ht="13" x14ac:dyDescent="0.3">
      <c r="A42" s="271" t="s">
        <v>133</v>
      </c>
      <c r="B42" s="61"/>
      <c r="C42" s="61"/>
      <c r="D42" s="319">
        <f>$N$30</f>
        <v>1102</v>
      </c>
      <c r="E42" s="78" t="s">
        <v>115</v>
      </c>
      <c r="F42" s="79" t="s">
        <v>8</v>
      </c>
      <c r="G42" s="87"/>
      <c r="H42" s="88"/>
      <c r="I42" s="93">
        <f>'Rider Rates'!$F$43</f>
        <v>4.08549E-2</v>
      </c>
      <c r="J42" s="93">
        <f>SUM(H42:I42)</f>
        <v>4.08549E-2</v>
      </c>
      <c r="K42" s="81"/>
      <c r="L42" s="82"/>
      <c r="M42" s="82"/>
      <c r="N42" s="82">
        <f>ROUND(N$30*I42,2)</f>
        <v>45.02</v>
      </c>
      <c r="O42" s="82">
        <f t="shared" si="1"/>
        <v>45.02</v>
      </c>
      <c r="P42" s="262">
        <f>'Rider Rates'!$O$43</f>
        <v>46203</v>
      </c>
    </row>
    <row r="43" spans="1:16" ht="13" x14ac:dyDescent="0.3">
      <c r="A43" s="271" t="s">
        <v>78</v>
      </c>
      <c r="B43" s="61"/>
      <c r="C43" s="61"/>
      <c r="D43" s="319">
        <f>$N$30</f>
        <v>1102</v>
      </c>
      <c r="E43" s="78" t="s">
        <v>115</v>
      </c>
      <c r="F43" s="79" t="s">
        <v>8</v>
      </c>
      <c r="G43" s="86"/>
      <c r="H43" s="5"/>
      <c r="I43" s="93">
        <f>'Rider Rates'!$F$44</f>
        <v>1.8019E-2</v>
      </c>
      <c r="J43" s="93">
        <f>SUM(H43:I43)</f>
        <v>1.8019E-2</v>
      </c>
      <c r="K43" s="81"/>
      <c r="L43" s="82"/>
      <c r="M43" s="82"/>
      <c r="N43" s="82">
        <f>ROUND(N$30*I43,2)</f>
        <v>19.86</v>
      </c>
      <c r="O43" s="162">
        <f t="shared" si="1"/>
        <v>19.86</v>
      </c>
      <c r="P43" s="262">
        <f>'Rider Rates'!$O$44</f>
        <v>46122</v>
      </c>
    </row>
    <row r="44" spans="1:16" ht="13" x14ac:dyDescent="0.3">
      <c r="A44" s="271" t="s">
        <v>79</v>
      </c>
      <c r="B44" s="61"/>
      <c r="C44" s="61"/>
      <c r="D44" s="319">
        <f>$N$30</f>
        <v>1102</v>
      </c>
      <c r="E44" s="78" t="s">
        <v>115</v>
      </c>
      <c r="F44" s="79" t="s">
        <v>8</v>
      </c>
      <c r="G44" s="87"/>
      <c r="H44" s="88"/>
      <c r="I44" s="93">
        <f>'Rider Rates'!$F$45</f>
        <v>5.8023605956771022E-2</v>
      </c>
      <c r="J44" s="93">
        <f>SUM(H44:I44)</f>
        <v>5.8023605956771022E-2</v>
      </c>
      <c r="K44" s="81"/>
      <c r="L44" s="82"/>
      <c r="M44" s="82"/>
      <c r="N44" s="82">
        <f>ROUND(N$30*I44,2)</f>
        <v>63.94</v>
      </c>
      <c r="O44" s="162">
        <f t="shared" si="1"/>
        <v>63.94</v>
      </c>
      <c r="P44" s="262">
        <f>'Rider Rates'!$O$45</f>
        <v>46122</v>
      </c>
    </row>
    <row r="45" spans="1:16" ht="13" x14ac:dyDescent="0.3">
      <c r="A45" s="269" t="s">
        <v>173</v>
      </c>
      <c r="B45" s="61"/>
      <c r="C45" s="61"/>
      <c r="D45" s="319">
        <f>$N$30</f>
        <v>1102</v>
      </c>
      <c r="E45" s="78" t="s">
        <v>115</v>
      </c>
      <c r="F45" s="79" t="s">
        <v>8</v>
      </c>
      <c r="G45" s="80"/>
      <c r="H45" s="80"/>
      <c r="I45" s="93">
        <f>'Rider Rates'!$F$46</f>
        <v>0</v>
      </c>
      <c r="J45" s="93">
        <f>SUM(H45:I45)</f>
        <v>0</v>
      </c>
      <c r="K45" s="81"/>
      <c r="L45" s="82"/>
      <c r="M45" s="82"/>
      <c r="N45" s="82">
        <f>ROUND($D$45*I45,2)</f>
        <v>0</v>
      </c>
      <c r="O45" s="82">
        <f t="shared" si="1"/>
        <v>0</v>
      </c>
      <c r="P45" s="262">
        <f>'Rider Rates'!$O$46</f>
        <v>44713</v>
      </c>
    </row>
    <row r="46" spans="1:16" x14ac:dyDescent="0.25">
      <c r="A46" s="269" t="s">
        <v>160</v>
      </c>
      <c r="B46" s="61"/>
      <c r="C46" s="61"/>
      <c r="D46" s="1">
        <f>IF($C$17&lt;0,0,IF($C$17&gt;833000,833000,$C$17))</f>
        <v>0</v>
      </c>
      <c r="E46" s="78" t="s">
        <v>41</v>
      </c>
      <c r="F46" s="79" t="s">
        <v>8</v>
      </c>
      <c r="G46" s="80"/>
      <c r="H46" s="80"/>
      <c r="I46" s="80">
        <f>'Rider Rates'!$I$47</f>
        <v>0</v>
      </c>
      <c r="J46" s="80">
        <f t="shared" ref="J46:J52" si="2">SUM(G46:I46)</f>
        <v>0</v>
      </c>
      <c r="K46" s="81" t="s">
        <v>42</v>
      </c>
      <c r="L46" s="82"/>
      <c r="M46" s="82"/>
      <c r="N46" s="66">
        <f>ROUND(D46*I46,2)</f>
        <v>0</v>
      </c>
      <c r="O46" s="82">
        <f t="shared" si="1"/>
        <v>0</v>
      </c>
      <c r="P46" s="262">
        <f>'Rider Rates'!$O$47</f>
        <v>45883</v>
      </c>
    </row>
    <row r="47" spans="1:16" x14ac:dyDescent="0.25">
      <c r="A47" s="271" t="s">
        <v>343</v>
      </c>
      <c r="B47" s="61"/>
      <c r="C47" s="61"/>
      <c r="D47" s="77">
        <f>IF(C17&lt;0,0,IF(C17&gt;833000,833000,C17))</f>
        <v>0</v>
      </c>
      <c r="E47" s="78" t="s">
        <v>41</v>
      </c>
      <c r="F47" s="79" t="s">
        <v>8</v>
      </c>
      <c r="G47" s="205"/>
      <c r="H47" s="205"/>
      <c r="I47" s="205">
        <f>'Rider Rates'!$I$48</f>
        <v>0</v>
      </c>
      <c r="J47" s="205">
        <f t="shared" si="2"/>
        <v>0</v>
      </c>
      <c r="K47" s="81" t="s">
        <v>42</v>
      </c>
      <c r="L47" s="206"/>
      <c r="M47" s="206"/>
      <c r="N47" s="206">
        <f>IF(D47*I47&gt;242,242,D47*I47)</f>
        <v>0</v>
      </c>
      <c r="O47" s="206">
        <f t="shared" si="1"/>
        <v>0</v>
      </c>
      <c r="P47" s="262">
        <f>'Rider Rates'!$O$48</f>
        <v>45883</v>
      </c>
    </row>
    <row r="48" spans="1:16" x14ac:dyDescent="0.25">
      <c r="A48" s="269" t="s">
        <v>176</v>
      </c>
      <c r="B48" s="61"/>
      <c r="C48" s="61"/>
      <c r="D48" s="77">
        <f>D17</f>
        <v>0</v>
      </c>
      <c r="E48" s="78" t="s">
        <v>41</v>
      </c>
      <c r="F48" s="196" t="s">
        <v>8</v>
      </c>
      <c r="G48" s="80"/>
      <c r="H48" s="80"/>
      <c r="I48" s="205">
        <f>'Rider Rates'!$M$49</f>
        <v>0</v>
      </c>
      <c r="J48" s="205">
        <f t="shared" si="2"/>
        <v>0</v>
      </c>
      <c r="K48" s="81" t="s">
        <v>42</v>
      </c>
      <c r="L48" s="82"/>
      <c r="M48" s="82"/>
      <c r="N48" s="82">
        <f>ROUND(D48*I48,2)</f>
        <v>0</v>
      </c>
      <c r="O48" s="82">
        <f t="shared" si="1"/>
        <v>0</v>
      </c>
      <c r="P48" s="262">
        <f>'Rider Rates'!$O$49</f>
        <v>45444</v>
      </c>
    </row>
    <row r="49" spans="1:221" x14ac:dyDescent="0.25">
      <c r="A49" s="269" t="s">
        <v>175</v>
      </c>
      <c r="B49" s="61"/>
      <c r="C49" s="61"/>
      <c r="D49" s="77"/>
      <c r="E49" s="78" t="s">
        <v>109</v>
      </c>
      <c r="F49" s="79" t="s">
        <v>8</v>
      </c>
      <c r="G49" s="203"/>
      <c r="H49" s="203"/>
      <c r="I49" s="205">
        <f>'Rider Rates'!$C$50</f>
        <v>0</v>
      </c>
      <c r="J49" s="205">
        <f t="shared" si="2"/>
        <v>0</v>
      </c>
      <c r="K49" s="81"/>
      <c r="L49" s="162"/>
      <c r="M49" s="162"/>
      <c r="N49" s="82">
        <f t="shared" ref="N49:N52" si="3">ROUND(D49*I49,2)</f>
        <v>0</v>
      </c>
      <c r="O49" s="162">
        <f t="shared" si="1"/>
        <v>0</v>
      </c>
      <c r="P49" s="262">
        <f>'Rider Rates'!$O$50</f>
        <v>45444</v>
      </c>
    </row>
    <row r="50" spans="1:221" x14ac:dyDescent="0.25">
      <c r="A50" s="271" t="s">
        <v>344</v>
      </c>
      <c r="B50" s="61"/>
      <c r="C50" s="61"/>
      <c r="D50" s="1">
        <f>$D$34</f>
        <v>0</v>
      </c>
      <c r="E50" s="78" t="s">
        <v>41</v>
      </c>
      <c r="F50" s="79" t="s">
        <v>8</v>
      </c>
      <c r="G50" s="80"/>
      <c r="H50" s="80"/>
      <c r="I50" s="205">
        <f>'Rider Rates'!$I$51</f>
        <v>0</v>
      </c>
      <c r="J50" s="205">
        <f t="shared" si="2"/>
        <v>0</v>
      </c>
      <c r="K50" s="81" t="s">
        <v>42</v>
      </c>
      <c r="L50" s="82"/>
      <c r="M50" s="82"/>
      <c r="N50" s="82">
        <f t="shared" si="3"/>
        <v>0</v>
      </c>
      <c r="O50" s="162">
        <f t="shared" si="1"/>
        <v>0</v>
      </c>
      <c r="P50" s="262">
        <f>'Rider Rates'!$O$51</f>
        <v>45444</v>
      </c>
    </row>
    <row r="51" spans="1:221" x14ac:dyDescent="0.25">
      <c r="A51" s="271" t="s">
        <v>80</v>
      </c>
      <c r="B51" s="61"/>
      <c r="C51" s="61"/>
      <c r="D51" s="1">
        <f>IF('Customer Info'!C33=TRUE,0,IF($C$17&lt;0,0,$C$17))</f>
        <v>0</v>
      </c>
      <c r="E51" s="78" t="s">
        <v>41</v>
      </c>
      <c r="F51" s="79" t="s">
        <v>8</v>
      </c>
      <c r="G51" s="80"/>
      <c r="H51" s="80"/>
      <c r="I51" s="205">
        <f>'Rider Rates'!$M$55</f>
        <v>0</v>
      </c>
      <c r="J51" s="205">
        <f t="shared" si="2"/>
        <v>0</v>
      </c>
      <c r="K51" s="81" t="s">
        <v>42</v>
      </c>
      <c r="L51" s="82"/>
      <c r="M51" s="82"/>
      <c r="N51" s="82">
        <f t="shared" si="3"/>
        <v>0</v>
      </c>
      <c r="O51" s="162">
        <f t="shared" ref="O51" si="4">SUM(L51:N51)</f>
        <v>0</v>
      </c>
      <c r="P51" s="262">
        <f>'Rider Rates'!$O$55</f>
        <v>45444</v>
      </c>
    </row>
    <row r="52" spans="1:221" x14ac:dyDescent="0.25">
      <c r="A52" s="271" t="s">
        <v>80</v>
      </c>
      <c r="B52" s="61"/>
      <c r="C52" s="61"/>
      <c r="D52" s="344">
        <f>IF('Customer Info'!C33=TRUE,0,$D$28)</f>
        <v>0</v>
      </c>
      <c r="E52" s="78" t="s">
        <v>45</v>
      </c>
      <c r="F52" s="79" t="s">
        <v>8</v>
      </c>
      <c r="G52" s="80"/>
      <c r="H52" s="80"/>
      <c r="I52" s="205">
        <f>'Rider Rates'!$M$57</f>
        <v>0</v>
      </c>
      <c r="J52" s="205">
        <f t="shared" si="2"/>
        <v>0</v>
      </c>
      <c r="K52" s="81" t="s">
        <v>42</v>
      </c>
      <c r="L52" s="82"/>
      <c r="M52" s="82"/>
      <c r="N52" s="82">
        <f t="shared" si="3"/>
        <v>0</v>
      </c>
      <c r="O52" s="162">
        <f>SUM(L52:N52)</f>
        <v>0</v>
      </c>
      <c r="P52" s="262">
        <f>'Rider Rates'!$O$57</f>
        <v>45444</v>
      </c>
    </row>
    <row r="53" spans="1:221" x14ac:dyDescent="0.25">
      <c r="A53" s="269" t="s">
        <v>177</v>
      </c>
      <c r="B53" s="61"/>
      <c r="C53" s="61"/>
      <c r="D53" s="77"/>
      <c r="E53" s="78"/>
      <c r="F53" s="79"/>
      <c r="G53" s="203"/>
      <c r="H53" s="203"/>
      <c r="I53" s="203"/>
      <c r="J53" s="203"/>
      <c r="K53" s="81"/>
      <c r="L53" s="162"/>
      <c r="M53" s="162"/>
      <c r="N53" s="162"/>
      <c r="O53" s="162"/>
      <c r="P53" s="295"/>
    </row>
    <row r="54" spans="1:221" s="213" customFormat="1" x14ac:dyDescent="0.25">
      <c r="A54" s="343"/>
      <c r="B54" s="386"/>
      <c r="C54" s="386"/>
      <c r="D54" s="417"/>
      <c r="E54" s="403"/>
      <c r="F54" s="404"/>
      <c r="G54" s="404"/>
      <c r="H54" s="404"/>
      <c r="I54" s="404"/>
      <c r="J54" s="404"/>
      <c r="K54" s="404"/>
      <c r="L54" s="404"/>
      <c r="M54" s="404"/>
      <c r="N54" s="404"/>
      <c r="O54" s="404"/>
      <c r="P54" s="329"/>
    </row>
    <row r="55" spans="1:221" s="213" customFormat="1" ht="13" x14ac:dyDescent="0.3">
      <c r="A55" s="410" t="s">
        <v>293</v>
      </c>
      <c r="B55" s="386"/>
      <c r="C55" s="386"/>
      <c r="D55" s="417"/>
      <c r="E55" s="403"/>
      <c r="F55" s="404"/>
      <c r="G55" s="404"/>
      <c r="H55" s="404"/>
      <c r="I55" s="404"/>
      <c r="J55" s="404"/>
      <c r="K55" s="404"/>
      <c r="L55" s="404"/>
      <c r="M55" s="404"/>
      <c r="N55" s="404"/>
      <c r="O55" s="404"/>
      <c r="P55" s="329"/>
    </row>
    <row r="56" spans="1:221" x14ac:dyDescent="0.25">
      <c r="A56" s="272" t="s">
        <v>155</v>
      </c>
      <c r="B56" s="61"/>
      <c r="C56" s="61"/>
      <c r="D56" s="1">
        <f>IF($C$17&lt;0,0,$C$17)</f>
        <v>0</v>
      </c>
      <c r="E56" s="78" t="s">
        <v>41</v>
      </c>
      <c r="F56" s="79" t="s">
        <v>8</v>
      </c>
      <c r="G56" s="80"/>
      <c r="H56" s="80">
        <f>'Rider Rates'!$F$64</f>
        <v>4.2180000000000001E-4</v>
      </c>
      <c r="I56" s="80"/>
      <c r="J56" s="80">
        <f>SUM(G56:I56)</f>
        <v>4.2180000000000001E-4</v>
      </c>
      <c r="K56" s="81" t="s">
        <v>42</v>
      </c>
      <c r="L56" s="82"/>
      <c r="M56" s="82">
        <f>ROUND(D56*H56,2)</f>
        <v>0</v>
      </c>
      <c r="N56" s="160"/>
      <c r="O56" s="82">
        <f>SUM(L56:N56)</f>
        <v>0</v>
      </c>
      <c r="P56" s="262">
        <f>'Rider Rates'!$L$64</f>
        <v>46112</v>
      </c>
    </row>
    <row r="57" spans="1:221" x14ac:dyDescent="0.25">
      <c r="A57" s="272" t="s">
        <v>155</v>
      </c>
      <c r="B57" s="61"/>
      <c r="C57" s="61"/>
      <c r="D57" s="406">
        <f>ROUND(MAX(D15,('Customer Info'!$B$14-100)*60%,('Customer Info'!$B$16-100)*60%),1)</f>
        <v>0</v>
      </c>
      <c r="E57" s="30" t="s">
        <v>63</v>
      </c>
      <c r="F57" s="4" t="s">
        <v>8</v>
      </c>
      <c r="G57" s="80"/>
      <c r="H57" s="187">
        <f>'Rider Rates'!$K$64</f>
        <v>6.74</v>
      </c>
      <c r="I57" s="80"/>
      <c r="J57" s="187">
        <f>SUM(G57:I57)</f>
        <v>6.74</v>
      </c>
      <c r="K57" s="81" t="s">
        <v>44</v>
      </c>
      <c r="L57" s="82"/>
      <c r="M57" s="82">
        <f>ROUND(D57*H57,2)</f>
        <v>0</v>
      </c>
      <c r="N57" s="160"/>
      <c r="O57" s="82">
        <f>SUM(L57:N57)</f>
        <v>0</v>
      </c>
      <c r="P57" s="262">
        <f>'Rider Rates'!$L$64</f>
        <v>46112</v>
      </c>
    </row>
    <row r="58" spans="1:221" s="213" customFormat="1" x14ac:dyDescent="0.25">
      <c r="A58" s="343"/>
      <c r="B58" s="386"/>
      <c r="C58" s="386"/>
      <c r="D58" s="406"/>
      <c r="E58" s="411"/>
      <c r="F58" s="407"/>
      <c r="G58" s="407"/>
      <c r="H58" s="407"/>
      <c r="I58" s="407"/>
      <c r="J58" s="407"/>
      <c r="K58" s="407"/>
      <c r="L58" s="407"/>
      <c r="M58" s="407"/>
      <c r="N58" s="407"/>
      <c r="O58" s="407"/>
      <c r="P58" s="338"/>
    </row>
    <row r="59" spans="1:221" s="213" customFormat="1" ht="13" x14ac:dyDescent="0.3">
      <c r="A59" s="410" t="s">
        <v>294</v>
      </c>
      <c r="B59" s="386"/>
      <c r="C59" s="386"/>
      <c r="D59" s="406"/>
      <c r="E59" s="411"/>
      <c r="F59" s="407"/>
      <c r="G59" s="407"/>
      <c r="H59" s="407"/>
      <c r="I59" s="407"/>
      <c r="J59" s="407"/>
      <c r="K59" s="407"/>
      <c r="L59" s="407"/>
      <c r="M59" s="407"/>
      <c r="N59" s="407"/>
      <c r="O59" s="407"/>
      <c r="P59" s="338"/>
    </row>
    <row r="60" spans="1:221" x14ac:dyDescent="0.25">
      <c r="A60" s="272" t="s">
        <v>153</v>
      </c>
      <c r="B60" s="61"/>
      <c r="C60" s="61"/>
      <c r="D60" s="1">
        <f>IF($C$11="Yes",0,'Customer Info'!$B$21+'Customer Info'!$B$22-'Customer Info'!$B$23)</f>
        <v>0</v>
      </c>
      <c r="E60" s="78" t="s">
        <v>41</v>
      </c>
      <c r="F60" s="79" t="s">
        <v>8</v>
      </c>
      <c r="G60" s="80">
        <f>IF($C$11="Yes",0,'Rider Rates'!$F$70)</f>
        <v>7.17E-2</v>
      </c>
      <c r="H60" s="80"/>
      <c r="I60" s="80"/>
      <c r="J60" s="185">
        <f>SUM(G60:H60)</f>
        <v>7.17E-2</v>
      </c>
      <c r="K60" s="81" t="s">
        <v>42</v>
      </c>
      <c r="L60" s="82">
        <f>ROUND(D60*G60,2)</f>
        <v>0</v>
      </c>
      <c r="M60" s="82"/>
      <c r="N60" s="82"/>
      <c r="O60" s="82">
        <f t="shared" ref="O60:O62" si="5">SUM(L60:N60)</f>
        <v>0</v>
      </c>
      <c r="P60" s="262">
        <f>'Rider Rates'!$G$70</f>
        <v>46174</v>
      </c>
    </row>
    <row r="61" spans="1:221" x14ac:dyDescent="0.25">
      <c r="A61" s="269" t="s">
        <v>136</v>
      </c>
      <c r="B61" s="61"/>
      <c r="C61" s="61"/>
      <c r="D61" s="1">
        <f>IF($C$11="Yes",0,'Customer Info'!$B$21+'Customer Info'!$B$22-'Customer Info'!$B$23)</f>
        <v>0</v>
      </c>
      <c r="E61" s="78" t="s">
        <v>41</v>
      </c>
      <c r="F61" s="79" t="s">
        <v>8</v>
      </c>
      <c r="G61" s="80">
        <f>IF($C$11="Yes",0,'Rider Rates'!$F$74)</f>
        <v>1.5789999999999998E-2</v>
      </c>
      <c r="H61" s="80"/>
      <c r="I61" s="80"/>
      <c r="J61" s="185">
        <f>SUM(G61:H61)</f>
        <v>1.5789999999999998E-2</v>
      </c>
      <c r="K61" s="81" t="s">
        <v>42</v>
      </c>
      <c r="L61" s="82">
        <f>ROUND(D61*G61,2)</f>
        <v>0</v>
      </c>
      <c r="M61" s="82"/>
      <c r="N61" s="82"/>
      <c r="O61" s="82">
        <f t="shared" si="5"/>
        <v>0</v>
      </c>
      <c r="P61" s="262">
        <f>'Rider Rates'!$R$74</f>
        <v>46174</v>
      </c>
    </row>
    <row r="62" spans="1:221" x14ac:dyDescent="0.25">
      <c r="A62" s="272" t="s">
        <v>158</v>
      </c>
      <c r="B62" s="61"/>
      <c r="C62" s="61"/>
      <c r="D62" s="1">
        <f>IF($C$11="Yes",0,'Customer Info'!$B$21+'Customer Info'!$B$22-'Customer Info'!$B$23)</f>
        <v>0</v>
      </c>
      <c r="E62" s="78" t="s">
        <v>41</v>
      </c>
      <c r="F62" s="79" t="s">
        <v>8</v>
      </c>
      <c r="G62" s="80">
        <f>IF($C$11="Yes",0,'Rider Rates'!$B$79)</f>
        <v>4.1209999999999997E-3</v>
      </c>
      <c r="H62" s="80"/>
      <c r="I62" s="80"/>
      <c r="J62" s="185">
        <f>SUM(G62:H62)</f>
        <v>4.1209999999999997E-3</v>
      </c>
      <c r="K62" s="81" t="s">
        <v>42</v>
      </c>
      <c r="L62" s="82">
        <f>ROUND(D62*G62,2)</f>
        <v>0</v>
      </c>
      <c r="M62" s="82"/>
      <c r="N62" s="82"/>
      <c r="O62" s="82">
        <f t="shared" si="5"/>
        <v>0</v>
      </c>
      <c r="P62" s="262">
        <f>'Rider Rates'!$C$79</f>
        <v>46203</v>
      </c>
    </row>
    <row r="63" spans="1:221" x14ac:dyDescent="0.25">
      <c r="A63" s="271" t="s">
        <v>134</v>
      </c>
      <c r="B63" s="61"/>
      <c r="C63" s="61"/>
      <c r="D63" s="77">
        <f>IF($C$11="Yes",0,IF('Customer Info'!$C$31=TRUE,0,'Customer Info'!$B$21+'Customer Info'!$B$22-'Customer Info'!$B$23))</f>
        <v>0</v>
      </c>
      <c r="E63" s="78" t="s">
        <v>41</v>
      </c>
      <c r="F63" s="79" t="s">
        <v>8</v>
      </c>
      <c r="G63" s="80">
        <f>IF($C$11="Yes",0,'Rider Rates'!$D$82)</f>
        <v>3.6865999999999999E-3</v>
      </c>
      <c r="H63" s="80"/>
      <c r="I63" s="93"/>
      <c r="J63" s="185">
        <f>SUM(G63:H63)</f>
        <v>3.6865999999999999E-3</v>
      </c>
      <c r="K63" s="81" t="s">
        <v>42</v>
      </c>
      <c r="L63" s="82">
        <f>ROUND(D63*G63,2)</f>
        <v>0</v>
      </c>
      <c r="M63" s="82"/>
      <c r="N63" s="82"/>
      <c r="O63" s="82">
        <f t="shared" ref="O63" si="6">SUM(L63:N63)</f>
        <v>0</v>
      </c>
      <c r="P63" s="262">
        <f>'Rider Rates'!$E$82</f>
        <v>45444</v>
      </c>
      <c r="Q63" s="79"/>
      <c r="R63" s="83"/>
      <c r="S63" s="81"/>
      <c r="T63" s="84"/>
      <c r="U63" s="61"/>
      <c r="V63" s="85"/>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ht="13" x14ac:dyDescent="0.3">
      <c r="A64" s="273" t="s">
        <v>70</v>
      </c>
      <c r="B64" s="112"/>
      <c r="C64" s="112"/>
      <c r="D64" s="137"/>
      <c r="E64" s="138"/>
      <c r="F64" s="139"/>
      <c r="G64" s="139"/>
      <c r="H64" s="139"/>
      <c r="I64" s="139"/>
      <c r="J64" s="139"/>
      <c r="K64" s="140"/>
      <c r="L64" s="128">
        <f>SUM(L34:L63)</f>
        <v>0</v>
      </c>
      <c r="M64" s="128">
        <f>SUM(M34:M63)</f>
        <v>0</v>
      </c>
      <c r="N64" s="128">
        <f>SUM(N34:N63)</f>
        <v>152.51999999999998</v>
      </c>
      <c r="O64" s="128">
        <f>SUM(O34:O63)</f>
        <v>152.51999999999998</v>
      </c>
      <c r="P64" s="274"/>
    </row>
    <row r="65" spans="1:33" ht="13" x14ac:dyDescent="0.3">
      <c r="A65" s="301"/>
      <c r="D65" s="1"/>
      <c r="E65" s="30"/>
      <c r="F65" s="4"/>
      <c r="G65" s="320"/>
      <c r="H65" s="320"/>
      <c r="I65" s="320"/>
      <c r="J65" s="320"/>
      <c r="K65" s="31"/>
      <c r="L65" s="31"/>
      <c r="M65" s="31"/>
      <c r="N65" s="31"/>
      <c r="O65" s="245"/>
      <c r="P65" s="321"/>
    </row>
    <row r="66" spans="1:33" ht="13" x14ac:dyDescent="0.3">
      <c r="A66" s="307" t="s">
        <v>71</v>
      </c>
      <c r="B66" s="71"/>
      <c r="C66" s="71"/>
      <c r="D66" s="71"/>
      <c r="E66" s="71"/>
      <c r="F66" s="71"/>
      <c r="G66" s="71"/>
      <c r="H66" s="71"/>
      <c r="I66" s="71"/>
      <c r="J66" s="71"/>
      <c r="K66" s="71"/>
      <c r="L66" s="75">
        <f>L30+L64</f>
        <v>0</v>
      </c>
      <c r="M66" s="75">
        <f>M30+M64</f>
        <v>0</v>
      </c>
      <c r="N66" s="75">
        <f>N30+N64</f>
        <v>1254.52</v>
      </c>
      <c r="O66" s="75">
        <f>O30+O64</f>
        <v>1254.52</v>
      </c>
      <c r="P66" s="322"/>
    </row>
    <row r="67" spans="1:33" ht="13" x14ac:dyDescent="0.3">
      <c r="A67" s="301"/>
      <c r="B67" s="32"/>
      <c r="C67" s="32"/>
      <c r="D67" s="32"/>
      <c r="E67" s="32"/>
      <c r="F67" s="32"/>
      <c r="G67" s="32"/>
      <c r="H67" s="32"/>
      <c r="I67" s="32"/>
      <c r="J67" s="32"/>
      <c r="K67" s="32"/>
      <c r="L67" s="32"/>
      <c r="M67" s="32"/>
      <c r="N67" s="32"/>
      <c r="O67" s="210"/>
      <c r="P67" s="323"/>
    </row>
    <row r="68" spans="1:33" ht="13" x14ac:dyDescent="0.3">
      <c r="A68" s="301" t="s">
        <v>37</v>
      </c>
      <c r="B68" s="32"/>
      <c r="C68" s="32"/>
      <c r="D68" s="32"/>
      <c r="E68" s="32"/>
      <c r="F68" s="32"/>
      <c r="G68" s="32"/>
      <c r="H68" s="32"/>
      <c r="I68" s="32"/>
      <c r="J68" s="32"/>
      <c r="K68" s="32"/>
      <c r="L68" s="32"/>
      <c r="M68" s="32"/>
      <c r="N68" s="32"/>
      <c r="O68" s="210">
        <f>O26+O28+O64</f>
        <v>1254.52</v>
      </c>
      <c r="P68" s="262">
        <v>40967</v>
      </c>
    </row>
    <row r="69" spans="1:33" ht="13" x14ac:dyDescent="0.3">
      <c r="A69" s="301"/>
      <c r="B69" s="32"/>
      <c r="C69" s="32"/>
      <c r="D69" s="32"/>
      <c r="E69" s="32"/>
      <c r="F69" s="32"/>
      <c r="G69" s="324"/>
      <c r="H69" s="324"/>
      <c r="I69" s="324"/>
      <c r="J69" s="324"/>
      <c r="K69" s="31"/>
      <c r="L69" s="31"/>
      <c r="M69" s="31"/>
      <c r="N69" s="31"/>
      <c r="O69" s="210"/>
      <c r="P69" s="249"/>
    </row>
    <row r="70" spans="1:33" ht="13" x14ac:dyDescent="0.3">
      <c r="A70" s="258" t="s">
        <v>110</v>
      </c>
      <c r="B70" s="32"/>
      <c r="C70" s="32"/>
      <c r="D70" s="32"/>
      <c r="E70" s="32"/>
      <c r="F70" s="32"/>
      <c r="G70" s="324"/>
      <c r="H70" s="324"/>
      <c r="I70" s="324"/>
      <c r="J70" s="324"/>
      <c r="K70" s="31"/>
      <c r="L70" s="31"/>
      <c r="M70" s="31"/>
      <c r="N70" s="31"/>
      <c r="O70" s="279">
        <f>MAX($O$66,$O$68)</f>
        <v>1254.52</v>
      </c>
      <c r="P70" s="249"/>
    </row>
    <row r="71" spans="1:33" ht="13" x14ac:dyDescent="0.3">
      <c r="A71" s="301"/>
      <c r="B71" s="32"/>
      <c r="C71" s="32"/>
      <c r="D71" s="32"/>
      <c r="E71" s="32"/>
      <c r="F71" s="32"/>
      <c r="G71" s="324"/>
      <c r="H71" s="324"/>
      <c r="I71" s="324"/>
      <c r="J71" s="324"/>
      <c r="K71" s="31"/>
      <c r="L71" s="31"/>
      <c r="M71" s="31"/>
      <c r="N71" s="31"/>
      <c r="O71" s="210"/>
      <c r="P71" s="249"/>
    </row>
    <row r="72" spans="1:33" ht="13" x14ac:dyDescent="0.3">
      <c r="A72" s="301"/>
      <c r="B72" s="32"/>
      <c r="C72" s="32"/>
      <c r="D72" s="32"/>
      <c r="E72" s="32"/>
      <c r="F72" s="32"/>
      <c r="G72" s="74" t="s">
        <v>82</v>
      </c>
      <c r="H72" s="324"/>
      <c r="I72" s="32"/>
      <c r="J72" s="324"/>
      <c r="K72" s="31"/>
      <c r="L72" s="147"/>
      <c r="M72" s="147"/>
      <c r="N72" s="147"/>
      <c r="O72" s="147">
        <f>ROUND(IF($C$17&lt;1,0,$O$70/($C$17*100)*10000),2)</f>
        <v>0</v>
      </c>
      <c r="P72" s="280" t="s">
        <v>83</v>
      </c>
    </row>
    <row r="73" spans="1:33" ht="13" x14ac:dyDescent="0.3">
      <c r="A73" s="297"/>
      <c r="B73" s="71"/>
      <c r="C73" s="71"/>
      <c r="D73" s="71"/>
      <c r="E73" s="71"/>
      <c r="F73" s="71"/>
      <c r="G73" s="283"/>
      <c r="H73" s="325"/>
      <c r="I73" s="326"/>
      <c r="J73" s="325"/>
      <c r="K73" s="327"/>
      <c r="L73" s="109"/>
      <c r="M73" s="109"/>
      <c r="N73" s="109"/>
      <c r="O73" s="359"/>
      <c r="P73" s="285"/>
      <c r="AF73" s="362"/>
      <c r="AG73" s="362"/>
    </row>
    <row r="74" spans="1:33" ht="13" x14ac:dyDescent="0.3">
      <c r="A74" s="32"/>
      <c r="B74" s="32"/>
      <c r="C74" s="32"/>
      <c r="D74" s="32"/>
      <c r="E74" s="32"/>
      <c r="F74" s="32"/>
      <c r="G74" s="74"/>
      <c r="H74" s="39"/>
      <c r="I74" s="74"/>
      <c r="J74" s="39"/>
      <c r="K74" s="31"/>
      <c r="L74" s="31"/>
      <c r="M74" s="31"/>
      <c r="N74" s="31"/>
      <c r="O74" s="99"/>
      <c r="P74" s="32"/>
    </row>
    <row r="75" spans="1:33" ht="13" x14ac:dyDescent="0.3">
      <c r="A75" s="36"/>
      <c r="B75" s="32"/>
      <c r="C75" s="32"/>
      <c r="D75" s="32"/>
      <c r="E75" s="32"/>
      <c r="F75" s="32"/>
      <c r="G75" s="32"/>
      <c r="H75" s="32"/>
      <c r="J75" s="32"/>
      <c r="K75" s="32"/>
      <c r="L75" s="35"/>
      <c r="M75" s="35"/>
      <c r="N75" s="35"/>
      <c r="O75" s="104"/>
    </row>
    <row r="76" spans="1:33" ht="13" x14ac:dyDescent="0.3">
      <c r="B76" s="32"/>
      <c r="C76" s="32"/>
      <c r="D76" s="32"/>
      <c r="E76" s="32"/>
      <c r="F76" s="32"/>
      <c r="G76" s="74"/>
      <c r="H76" s="32"/>
      <c r="I76" s="32"/>
      <c r="J76" s="32"/>
      <c r="K76" s="32"/>
      <c r="L76" s="46"/>
      <c r="M76" s="46"/>
      <c r="N76" s="46"/>
      <c r="O76" s="99"/>
      <c r="P76" s="32"/>
    </row>
    <row r="77" spans="1:33" ht="13" x14ac:dyDescent="0.3">
      <c r="G77" s="101"/>
      <c r="H77" s="41"/>
      <c r="I77" s="101"/>
      <c r="J77" s="41"/>
      <c r="K77" s="41"/>
      <c r="L77" s="102"/>
      <c r="M77" s="102"/>
      <c r="N77" s="102"/>
      <c r="O77" s="103"/>
      <c r="P77" s="23"/>
    </row>
    <row r="79" spans="1:33" x14ac:dyDescent="0.25">
      <c r="A79" s="496"/>
    </row>
    <row r="80" spans="1:33" x14ac:dyDescent="0.25">
      <c r="A80" s="496"/>
    </row>
    <row r="81" spans="1:1" x14ac:dyDescent="0.25">
      <c r="A81" s="496"/>
    </row>
    <row r="82" spans="1:1" x14ac:dyDescent="0.25">
      <c r="A82" s="496"/>
    </row>
    <row r="83" spans="1:1" x14ac:dyDescent="0.25">
      <c r="A83" s="496"/>
    </row>
    <row r="84" spans="1:1" x14ac:dyDescent="0.25">
      <c r="A84" s="496"/>
    </row>
    <row r="85" spans="1:1" x14ac:dyDescent="0.25">
      <c r="A85" s="496"/>
    </row>
    <row r="86" spans="1:1" x14ac:dyDescent="0.25">
      <c r="A86" s="496"/>
    </row>
    <row r="87" spans="1:1" x14ac:dyDescent="0.25">
      <c r="A87" s="496"/>
    </row>
    <row r="88" spans="1:1" x14ac:dyDescent="0.25">
      <c r="A88" s="496"/>
    </row>
    <row r="89" spans="1:1" x14ac:dyDescent="0.25">
      <c r="A89" s="496"/>
    </row>
    <row r="90" spans="1:1" x14ac:dyDescent="0.25">
      <c r="A90" s="496"/>
    </row>
    <row r="91" spans="1:1" x14ac:dyDescent="0.25">
      <c r="A91" s="496"/>
    </row>
    <row r="92" spans="1:1" x14ac:dyDescent="0.25">
      <c r="A92" s="496"/>
    </row>
    <row r="93" spans="1:1" x14ac:dyDescent="0.25">
      <c r="A93" s="496"/>
    </row>
  </sheetData>
  <sheetProtection algorithmName="SHA-512" hashValue="/so9/2emJi1S+PUkXuFNO3Ruwjq5lDy0aaOAOcrNDhQCT+VVUMcxLC5o5hWNle9QKrwxTjIHJq/62oLJbu/30g==" saltValue="XQbHGiEo7iOhf89xgM6hcQ==" spinCount="100000" sheet="1" objects="1" scenarios="1"/>
  <mergeCells count="11">
    <mergeCell ref="A1:P1"/>
    <mergeCell ref="A2:P2"/>
    <mergeCell ref="A79:A93"/>
    <mergeCell ref="A4:P4"/>
    <mergeCell ref="A7:P7"/>
    <mergeCell ref="A12:I12"/>
    <mergeCell ref="D21:H21"/>
    <mergeCell ref="D22:H22"/>
    <mergeCell ref="G24:J24"/>
    <mergeCell ref="L24:O24"/>
    <mergeCell ref="A5:P5"/>
  </mergeCells>
  <printOptions horizontalCentered="1"/>
  <pageMargins left="0.5" right="0.5" top="0.25" bottom="0.25" header="0.25" footer="0.26"/>
  <pageSetup scale="58" orientation="landscape" r:id="rId1"/>
  <headerFooter alignWithMargins="0"/>
  <rowBreaks count="1" manualBreakCount="1">
    <brk id="77"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77825" r:id="rId4" name="Button 1">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77826" r:id="rId5" name="Button 2">
              <controlPr defaultSize="0" print="0" autoFill="0" autoPict="0" macro="[0]!Info">
                <anchor moveWithCells="1">
                  <from>
                    <xdr:col>15</xdr:col>
                    <xdr:colOff>279400</xdr:colOff>
                    <xdr:row>87</xdr:row>
                    <xdr:rowOff>50800</xdr:rowOff>
                  </from>
                  <to>
                    <xdr:col>16</xdr:col>
                    <xdr:colOff>31750</xdr:colOff>
                    <xdr:row>88</xdr:row>
                    <xdr:rowOff>88900</xdr:rowOff>
                  </to>
                </anchor>
              </controlPr>
            </control>
          </mc:Choice>
        </mc:AlternateContent>
        <mc:AlternateContent xmlns:mc="http://schemas.openxmlformats.org/markup-compatibility/2006">
          <mc:Choice Requires="x14">
            <control shapeId="77827" r:id="rId6" name="Button 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7828" r:id="rId7" name="Button 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7829" r:id="rId8" name="Button 5">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7830" r:id="rId9" name="Button 6">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7831" r:id="rId10" name="Button 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7832" r:id="rId11" name="Button 8">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7833" r:id="rId12" name="Button 9">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7834" r:id="rId13" name="Button 10">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7835" r:id="rId14" name="Button 11">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7836" r:id="rId15" name="Button 12">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7837" r:id="rId16" name="Button 13">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7838" r:id="rId17" name="Button 14">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7839" r:id="rId18" name="Button 15">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7840" r:id="rId19" name="Button 16">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7841" r:id="rId20" name="Button 17">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7842" r:id="rId21" name="Button 18">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7843" r:id="rId22" name="Button 1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7844" r:id="rId23" name="Button 20">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7845" r:id="rId24" name="Button 21">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7846" r:id="rId25" name="Button 22">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7847" r:id="rId26" name="Button 2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7848" r:id="rId27" name="Button 24">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7849" r:id="rId28" name="Button 25">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7850" r:id="rId29" name="Button 26">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7851" r:id="rId30" name="Button 27">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7852" r:id="rId31" name="Button 28">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7853" r:id="rId32" name="Button 29">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7854" r:id="rId33" name="Button 30">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7855" r:id="rId34" name="Button 3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7856" r:id="rId35" name="Button 32">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7857" r:id="rId36" name="Button 33">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7858" r:id="rId37" name="Button 34">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7859" r:id="rId38" name="Button 3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7860" r:id="rId39" name="Button 36">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7861" r:id="rId40" name="Button 37">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7862" r:id="rId41" name="Button 38">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7863" r:id="rId42" name="Button 3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7864" r:id="rId43" name="Button 40">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7865" r:id="rId44" name="Button 41">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7866" r:id="rId45" name="Button 42">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7867" r:id="rId46" name="Button 43">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7868" r:id="rId47" name="Button 44">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7869" r:id="rId48" name="Button 45">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7870" r:id="rId49" name="Button 46">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7871" r:id="rId50" name="Button 4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7872" r:id="rId51" name="Button 48">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7873" r:id="rId52" name="Button 49">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7874" r:id="rId53" name="Button 50">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7875" r:id="rId54" name="Button 5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7876" r:id="rId55" name="Button 52">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7877" r:id="rId56" name="Button 53">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7878" r:id="rId57" name="Button 54">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7879" r:id="rId58" name="Button 55">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7880" r:id="rId59" name="Button 56">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7881" r:id="rId60" name="Button 57">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7882" r:id="rId61" name="Button 58">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7883" r:id="rId62" name="Button 59">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77884" r:id="rId63" name="Button 6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7885" r:id="rId64" name="Button 6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7886" r:id="rId65" name="Button 62">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7887" r:id="rId66" name="Button 6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7888" r:id="rId67" name="Button 64">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7889" r:id="rId68" name="Button 65">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7890" r:id="rId69" name="Button 66">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7891" r:id="rId70" name="Button 67">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7892" r:id="rId71" name="Button 68">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7893" r:id="rId72" name="Button 69">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7894" r:id="rId73" name="Button 70">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7895" r:id="rId74" name="Button 71">
              <controlPr defaultSize="0" print="0" autoFill="0" autoPict="0" macro="[0]!Info">
                <anchor moveWithCells="1">
                  <from>
                    <xdr:col>63</xdr:col>
                    <xdr:colOff>247650</xdr:colOff>
                    <xdr:row>0</xdr:row>
                    <xdr:rowOff>50800</xdr:rowOff>
                  </from>
                  <to>
                    <xdr:col>64</xdr:col>
                    <xdr:colOff>184150</xdr:colOff>
                    <xdr:row>1</xdr:row>
                    <xdr:rowOff>50800</xdr:rowOff>
                  </to>
                </anchor>
              </controlPr>
            </control>
          </mc:Choice>
        </mc:AlternateContent>
        <mc:AlternateContent xmlns:mc="http://schemas.openxmlformats.org/markup-compatibility/2006">
          <mc:Choice Requires="x14">
            <control shapeId="77896" r:id="rId75" name="Button 72">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7897" r:id="rId76" name="Button 73">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7898" r:id="rId77" name="Button 74">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7899" r:id="rId78" name="Button 75">
              <controlPr defaultSize="0" print="0" autoFill="0" autoPict="0" macro="[0]!Info">
                <anchor moveWithCells="1">
                  <from>
                    <xdr:col>79</xdr:col>
                    <xdr:colOff>146050</xdr:colOff>
                    <xdr:row>0</xdr:row>
                    <xdr:rowOff>50800</xdr:rowOff>
                  </from>
                  <to>
                    <xdr:col>80</xdr:col>
                    <xdr:colOff>88900</xdr:colOff>
                    <xdr:row>1</xdr:row>
                    <xdr:rowOff>50800</xdr:rowOff>
                  </to>
                </anchor>
              </controlPr>
            </control>
          </mc:Choice>
        </mc:AlternateContent>
        <mc:AlternateContent xmlns:mc="http://schemas.openxmlformats.org/markup-compatibility/2006">
          <mc:Choice Requires="x14">
            <control shapeId="77900" r:id="rId79" name="Button 76">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7901" r:id="rId80" name="Button 77">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7902" r:id="rId81" name="Button 78">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7903" r:id="rId82" name="Button 79">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7904" r:id="rId83" name="Button 80">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7905" r:id="rId84" name="Button 81">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7906" r:id="rId85" name="Button 82">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7907" r:id="rId86" name="Button 83">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7908" r:id="rId87" name="Button 84">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7909" r:id="rId88" name="Button 85">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7910" r:id="rId89" name="Button 86">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7911" r:id="rId90" name="Button 87">
              <controlPr defaultSize="0" print="0" autoFill="0" autoPict="0" macro="[0]!Info">
                <anchor moveWithCells="1">
                  <from>
                    <xdr:col>126</xdr:col>
                    <xdr:colOff>260350</xdr:colOff>
                    <xdr:row>0</xdr:row>
                    <xdr:rowOff>50800</xdr:rowOff>
                  </from>
                  <to>
                    <xdr:col>127</xdr:col>
                    <xdr:colOff>184150</xdr:colOff>
                    <xdr:row>1</xdr:row>
                    <xdr:rowOff>50800</xdr:rowOff>
                  </to>
                </anchor>
              </controlPr>
            </control>
          </mc:Choice>
        </mc:AlternateContent>
        <mc:AlternateContent xmlns:mc="http://schemas.openxmlformats.org/markup-compatibility/2006">
          <mc:Choice Requires="x14">
            <control shapeId="77912" r:id="rId91" name="Button 88">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7913" r:id="rId92" name="Button 89">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7914" r:id="rId93" name="Button 90">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7915" r:id="rId94" name="Button 91">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7916" r:id="rId95" name="Button 92">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7917" r:id="rId96" name="Button 93">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7918" r:id="rId97" name="Button 94">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7919" r:id="rId98" name="Button 95">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7920" r:id="rId99" name="Button 96">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7921" r:id="rId100" name="Button 97">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7922" r:id="rId101" name="Button 98">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7923" r:id="rId102" name="Button 99">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7924" r:id="rId103" name="Button 100">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7925" r:id="rId104" name="Button 101">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7926" r:id="rId105" name="Button 102">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7927" r:id="rId106" name="Button 103">
              <controlPr defaultSize="0" print="0" autoFill="0" autoPict="0" macro="[0]!Info">
                <anchor moveWithCells="1">
                  <from>
                    <xdr:col>189</xdr:col>
                    <xdr:colOff>260350</xdr:colOff>
                    <xdr:row>0</xdr:row>
                    <xdr:rowOff>50800</xdr:rowOff>
                  </from>
                  <to>
                    <xdr:col>190</xdr:col>
                    <xdr:colOff>184150</xdr:colOff>
                    <xdr:row>1</xdr:row>
                    <xdr:rowOff>50800</xdr:rowOff>
                  </to>
                </anchor>
              </controlPr>
            </control>
          </mc:Choice>
        </mc:AlternateContent>
        <mc:AlternateContent xmlns:mc="http://schemas.openxmlformats.org/markup-compatibility/2006">
          <mc:Choice Requires="x14">
            <control shapeId="77928" r:id="rId107" name="Button 104">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7929" r:id="rId108" name="Button 105">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7930" r:id="rId109" name="Button 106">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7931" r:id="rId110" name="Button 107">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7932" r:id="rId111" name="Button 108">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7933" r:id="rId112" name="Button 109">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7934" r:id="rId113" name="Button 110">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7935" r:id="rId114" name="Button 111">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7936" r:id="rId115" name="Button 112">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7937" r:id="rId116" name="Button 113">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7938" r:id="rId117" name="Button 114">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7939" r:id="rId118" name="Button 115">
              <controlPr defaultSize="0" print="0" autoFill="0" autoPict="0" macro="[0]!Info">
                <anchor moveWithCells="1">
                  <from>
                    <xdr:col>236</xdr:col>
                    <xdr:colOff>361950</xdr:colOff>
                    <xdr:row>0</xdr:row>
                    <xdr:rowOff>50800</xdr:rowOff>
                  </from>
                  <to>
                    <xdr:col>237</xdr:col>
                    <xdr:colOff>298450</xdr:colOff>
                    <xdr:row>1</xdr:row>
                    <xdr:rowOff>50800</xdr:rowOff>
                  </to>
                </anchor>
              </controlPr>
            </control>
          </mc:Choice>
        </mc:AlternateContent>
        <mc:AlternateContent xmlns:mc="http://schemas.openxmlformats.org/markup-compatibility/2006">
          <mc:Choice Requires="x14">
            <control shapeId="77940" r:id="rId119" name="Button 116">
              <controlPr defaultSize="0" print="0" autoFill="0" autoPict="0" macro="[0]!Info">
                <anchor moveWithCells="1">
                  <from>
                    <xdr:col>0</xdr:col>
                    <xdr:colOff>31750</xdr:colOff>
                    <xdr:row>0</xdr:row>
                    <xdr:rowOff>31750</xdr:rowOff>
                  </from>
                  <to>
                    <xdr:col>0</xdr:col>
                    <xdr:colOff>374650</xdr:colOff>
                    <xdr:row>1</xdr:row>
                    <xdr:rowOff>31750</xdr:rowOff>
                  </to>
                </anchor>
              </controlPr>
            </control>
          </mc:Choice>
        </mc:AlternateContent>
        <mc:AlternateContent xmlns:mc="http://schemas.openxmlformats.org/markup-compatibility/2006">
          <mc:Choice Requires="x14">
            <control shapeId="77941" r:id="rId120" name="Button 117">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7942" r:id="rId121" name="Button 11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7943" r:id="rId122" name="Button 11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7944" r:id="rId123" name="Button 12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7945" r:id="rId124" name="Button 121">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7946" r:id="rId125" name="Button 122">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7947" r:id="rId126" name="Button 123">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7948" r:id="rId127" name="Button 124">
              <controlPr defaultSize="0" print="0" autoFill="0" autoPict="0" macro="[0]!Info">
                <anchor moveWithCells="1">
                  <from>
                    <xdr:col>47</xdr:col>
                    <xdr:colOff>355600</xdr:colOff>
                    <xdr:row>0</xdr:row>
                    <xdr:rowOff>50800</xdr:rowOff>
                  </from>
                  <to>
                    <xdr:col>48</xdr:col>
                    <xdr:colOff>285750</xdr:colOff>
                    <xdr:row>1</xdr:row>
                    <xdr:rowOff>50800</xdr:rowOff>
                  </to>
                </anchor>
              </controlPr>
            </control>
          </mc:Choice>
        </mc:AlternateContent>
        <mc:AlternateContent xmlns:mc="http://schemas.openxmlformats.org/markup-compatibility/2006">
          <mc:Choice Requires="x14">
            <control shapeId="77949" r:id="rId128" name="Button 125">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77950" r:id="rId129" name="Button 126">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77951" r:id="rId130" name="Button 127">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77952" r:id="rId131" name="Button 128">
              <controlPr defaultSize="0" print="0" autoFill="0" autoPict="0" macro="[0]!Info">
                <anchor moveWithCells="1">
                  <from>
                    <xdr:col>63</xdr:col>
                    <xdr:colOff>247650</xdr:colOff>
                    <xdr:row>0</xdr:row>
                    <xdr:rowOff>50800</xdr:rowOff>
                  </from>
                  <to>
                    <xdr:col>64</xdr:col>
                    <xdr:colOff>171450</xdr:colOff>
                    <xdr:row>1</xdr:row>
                    <xdr:rowOff>50800</xdr:rowOff>
                  </to>
                </anchor>
              </controlPr>
            </control>
          </mc:Choice>
        </mc:AlternateContent>
        <mc:AlternateContent xmlns:mc="http://schemas.openxmlformats.org/markup-compatibility/2006">
          <mc:Choice Requires="x14">
            <control shapeId="77953" r:id="rId132" name="Button 129">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77954" r:id="rId133" name="Button 130">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77955" r:id="rId134" name="Button 131">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77956" r:id="rId135" name="Button 132">
              <controlPr defaultSize="0" print="0" autoFill="0" autoPict="0" macro="[0]!Info">
                <anchor moveWithCells="1">
                  <from>
                    <xdr:col>79</xdr:col>
                    <xdr:colOff>146050</xdr:colOff>
                    <xdr:row>0</xdr:row>
                    <xdr:rowOff>50800</xdr:rowOff>
                  </from>
                  <to>
                    <xdr:col>80</xdr:col>
                    <xdr:colOff>76200</xdr:colOff>
                    <xdr:row>1</xdr:row>
                    <xdr:rowOff>50800</xdr:rowOff>
                  </to>
                </anchor>
              </controlPr>
            </control>
          </mc:Choice>
        </mc:AlternateContent>
        <mc:AlternateContent xmlns:mc="http://schemas.openxmlformats.org/markup-compatibility/2006">
          <mc:Choice Requires="x14">
            <control shapeId="77957" r:id="rId136" name="Button 133">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7958" r:id="rId137" name="Button 134">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7959" r:id="rId138" name="Button 135">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7960" r:id="rId139" name="Button 136">
              <controlPr defaultSize="0" print="0" autoFill="0" autoPict="0" macro="[0]!Info">
                <anchor moveWithCells="1">
                  <from>
                    <xdr:col>95</xdr:col>
                    <xdr:colOff>50800</xdr:colOff>
                    <xdr:row>0</xdr:row>
                    <xdr:rowOff>50800</xdr:rowOff>
                  </from>
                  <to>
                    <xdr:col>95</xdr:col>
                    <xdr:colOff>393700</xdr:colOff>
                    <xdr:row>1</xdr:row>
                    <xdr:rowOff>50800</xdr:rowOff>
                  </to>
                </anchor>
              </controlPr>
            </control>
          </mc:Choice>
        </mc:AlternateContent>
        <mc:AlternateContent xmlns:mc="http://schemas.openxmlformats.org/markup-compatibility/2006">
          <mc:Choice Requires="x14">
            <control shapeId="77961" r:id="rId140" name="Button 137">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7962" r:id="rId141" name="Button 138">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7963" r:id="rId142" name="Button 139">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7964" r:id="rId143" name="Button 140">
              <controlPr defaultSize="0" print="0" autoFill="0" autoPict="0" macro="[0]!Info">
                <anchor moveWithCells="1">
                  <from>
                    <xdr:col>110</xdr:col>
                    <xdr:colOff>355600</xdr:colOff>
                    <xdr:row>0</xdr:row>
                    <xdr:rowOff>50800</xdr:rowOff>
                  </from>
                  <to>
                    <xdr:col>111</xdr:col>
                    <xdr:colOff>285750</xdr:colOff>
                    <xdr:row>1</xdr:row>
                    <xdr:rowOff>50800</xdr:rowOff>
                  </to>
                </anchor>
              </controlPr>
            </control>
          </mc:Choice>
        </mc:AlternateContent>
        <mc:AlternateContent xmlns:mc="http://schemas.openxmlformats.org/markup-compatibility/2006">
          <mc:Choice Requires="x14">
            <control shapeId="77965" r:id="rId144" name="Button 141">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77966" r:id="rId145" name="Button 142">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77967" r:id="rId146" name="Button 143">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77968" r:id="rId147" name="Button 144">
              <controlPr defaultSize="0" print="0" autoFill="0" autoPict="0" macro="[0]!Info">
                <anchor moveWithCells="1">
                  <from>
                    <xdr:col>126</xdr:col>
                    <xdr:colOff>260350</xdr:colOff>
                    <xdr:row>0</xdr:row>
                    <xdr:rowOff>50800</xdr:rowOff>
                  </from>
                  <to>
                    <xdr:col>127</xdr:col>
                    <xdr:colOff>171450</xdr:colOff>
                    <xdr:row>1</xdr:row>
                    <xdr:rowOff>50800</xdr:rowOff>
                  </to>
                </anchor>
              </controlPr>
            </control>
          </mc:Choice>
        </mc:AlternateContent>
        <mc:AlternateContent xmlns:mc="http://schemas.openxmlformats.org/markup-compatibility/2006">
          <mc:Choice Requires="x14">
            <control shapeId="77969" r:id="rId148" name="Button 145">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7970" r:id="rId149" name="Button 146">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7971" r:id="rId150" name="Button 147">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7972" r:id="rId151" name="Button 148">
              <controlPr defaultSize="0" print="0" autoFill="0" autoPict="0" macro="[0]!Info">
                <anchor moveWithCells="1">
                  <from>
                    <xdr:col>142</xdr:col>
                    <xdr:colOff>152400</xdr:colOff>
                    <xdr:row>0</xdr:row>
                    <xdr:rowOff>50800</xdr:rowOff>
                  </from>
                  <to>
                    <xdr:col>143</xdr:col>
                    <xdr:colOff>88900</xdr:colOff>
                    <xdr:row>1</xdr:row>
                    <xdr:rowOff>50800</xdr:rowOff>
                  </to>
                </anchor>
              </controlPr>
            </control>
          </mc:Choice>
        </mc:AlternateContent>
        <mc:AlternateContent xmlns:mc="http://schemas.openxmlformats.org/markup-compatibility/2006">
          <mc:Choice Requires="x14">
            <control shapeId="77973" r:id="rId152" name="Button 149">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7974" r:id="rId153" name="Button 150">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7975" r:id="rId154" name="Button 151">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7976" r:id="rId155" name="Button 152">
              <controlPr defaultSize="0" print="0" autoFill="0" autoPict="0" macro="[0]!Info">
                <anchor moveWithCells="1">
                  <from>
                    <xdr:col>158</xdr:col>
                    <xdr:colOff>50800</xdr:colOff>
                    <xdr:row>0</xdr:row>
                    <xdr:rowOff>50800</xdr:rowOff>
                  </from>
                  <to>
                    <xdr:col>158</xdr:col>
                    <xdr:colOff>393700</xdr:colOff>
                    <xdr:row>1</xdr:row>
                    <xdr:rowOff>50800</xdr:rowOff>
                  </to>
                </anchor>
              </controlPr>
            </control>
          </mc:Choice>
        </mc:AlternateContent>
        <mc:AlternateContent xmlns:mc="http://schemas.openxmlformats.org/markup-compatibility/2006">
          <mc:Choice Requires="x14">
            <control shapeId="77977" r:id="rId156" name="Button 153">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7978" r:id="rId157" name="Button 154">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7979" r:id="rId158" name="Button 155">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7980" r:id="rId159" name="Button 156">
              <controlPr defaultSize="0" print="0" autoFill="0" autoPict="0" macro="[0]!Info">
                <anchor moveWithCells="1">
                  <from>
                    <xdr:col>173</xdr:col>
                    <xdr:colOff>361950</xdr:colOff>
                    <xdr:row>0</xdr:row>
                    <xdr:rowOff>50800</xdr:rowOff>
                  </from>
                  <to>
                    <xdr:col>174</xdr:col>
                    <xdr:colOff>285750</xdr:colOff>
                    <xdr:row>1</xdr:row>
                    <xdr:rowOff>50800</xdr:rowOff>
                  </to>
                </anchor>
              </controlPr>
            </control>
          </mc:Choice>
        </mc:AlternateContent>
        <mc:AlternateContent xmlns:mc="http://schemas.openxmlformats.org/markup-compatibility/2006">
          <mc:Choice Requires="x14">
            <control shapeId="77981" r:id="rId160" name="Button 157">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77982" r:id="rId161" name="Button 158">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77983" r:id="rId162" name="Button 159">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77984" r:id="rId163" name="Button 160">
              <controlPr defaultSize="0" print="0" autoFill="0" autoPict="0" macro="[0]!Info">
                <anchor moveWithCells="1">
                  <from>
                    <xdr:col>189</xdr:col>
                    <xdr:colOff>260350</xdr:colOff>
                    <xdr:row>0</xdr:row>
                    <xdr:rowOff>50800</xdr:rowOff>
                  </from>
                  <to>
                    <xdr:col>190</xdr:col>
                    <xdr:colOff>171450</xdr:colOff>
                    <xdr:row>1</xdr:row>
                    <xdr:rowOff>50800</xdr:rowOff>
                  </to>
                </anchor>
              </controlPr>
            </control>
          </mc:Choice>
        </mc:AlternateContent>
        <mc:AlternateContent xmlns:mc="http://schemas.openxmlformats.org/markup-compatibility/2006">
          <mc:Choice Requires="x14">
            <control shapeId="77985" r:id="rId164" name="Button 161">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7986" r:id="rId165" name="Button 162">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7987" r:id="rId166" name="Button 163">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7988" r:id="rId167" name="Button 164">
              <controlPr defaultSize="0" print="0" autoFill="0" autoPict="0" macro="[0]!Info">
                <anchor moveWithCells="1">
                  <from>
                    <xdr:col>205</xdr:col>
                    <xdr:colOff>165100</xdr:colOff>
                    <xdr:row>0</xdr:row>
                    <xdr:rowOff>50800</xdr:rowOff>
                  </from>
                  <to>
                    <xdr:col>206</xdr:col>
                    <xdr:colOff>88900</xdr:colOff>
                    <xdr:row>1</xdr:row>
                    <xdr:rowOff>50800</xdr:rowOff>
                  </to>
                </anchor>
              </controlPr>
            </control>
          </mc:Choice>
        </mc:AlternateContent>
        <mc:AlternateContent xmlns:mc="http://schemas.openxmlformats.org/markup-compatibility/2006">
          <mc:Choice Requires="x14">
            <control shapeId="77989" r:id="rId168" name="Button 165">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7990" r:id="rId169" name="Button 166">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7991" r:id="rId170" name="Button 167">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7992" r:id="rId171" name="Button 168">
              <controlPr defaultSize="0" print="0" autoFill="0" autoPict="0" macro="[0]!Info">
                <anchor moveWithCells="1">
                  <from>
                    <xdr:col>221</xdr:col>
                    <xdr:colOff>57150</xdr:colOff>
                    <xdr:row>0</xdr:row>
                    <xdr:rowOff>50800</xdr:rowOff>
                  </from>
                  <to>
                    <xdr:col>221</xdr:col>
                    <xdr:colOff>393700</xdr:colOff>
                    <xdr:row>1</xdr:row>
                    <xdr:rowOff>50800</xdr:rowOff>
                  </to>
                </anchor>
              </controlPr>
            </control>
          </mc:Choice>
        </mc:AlternateContent>
        <mc:AlternateContent xmlns:mc="http://schemas.openxmlformats.org/markup-compatibility/2006">
          <mc:Choice Requires="x14">
            <control shapeId="77993" r:id="rId172" name="Button 169">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77994" r:id="rId173" name="Button 170">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77995" r:id="rId174" name="Button 171">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77996" r:id="rId175" name="Button 172">
              <controlPr defaultSize="0" print="0" autoFill="0" autoPict="0" macro="[0]!Info">
                <anchor moveWithCells="1">
                  <from>
                    <xdr:col>236</xdr:col>
                    <xdr:colOff>361950</xdr:colOff>
                    <xdr:row>0</xdr:row>
                    <xdr:rowOff>50800</xdr:rowOff>
                  </from>
                  <to>
                    <xdr:col>237</xdr:col>
                    <xdr:colOff>285750</xdr:colOff>
                    <xdr:row>1</xdr:row>
                    <xdr:rowOff>50800</xdr:rowOff>
                  </to>
                </anchor>
              </controlPr>
            </control>
          </mc:Choice>
        </mc:AlternateContent>
        <mc:AlternateContent xmlns:mc="http://schemas.openxmlformats.org/markup-compatibility/2006">
          <mc:Choice Requires="x14">
            <control shapeId="77997" r:id="rId176" name="Button 173">
              <controlPr defaultSize="0" print="0" autoFill="0" autoPict="0" macro="[0]!Info">
                <anchor moveWithCells="1">
                  <from>
                    <xdr:col>0</xdr:col>
                    <xdr:colOff>38100</xdr:colOff>
                    <xdr:row>0</xdr:row>
                    <xdr:rowOff>31750</xdr:rowOff>
                  </from>
                  <to>
                    <xdr:col>0</xdr:col>
                    <xdr:colOff>381000</xdr:colOff>
                    <xdr:row>0</xdr:row>
                    <xdr:rowOff>171450</xdr:rowOff>
                  </to>
                </anchor>
              </controlPr>
            </control>
          </mc:Choice>
        </mc:AlternateContent>
        <mc:AlternateContent xmlns:mc="http://schemas.openxmlformats.org/markup-compatibility/2006">
          <mc:Choice Requires="x14">
            <control shapeId="77998" r:id="rId177" name="Button 174">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77999" r:id="rId178" name="Button 175">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78000" r:id="rId179" name="Button 176">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78001" r:id="rId180" name="Button 177">
              <controlPr defaultSize="0" print="0" autoFill="0" autoPict="0" macro="[0]!Info">
                <anchor moveWithCells="1">
                  <from>
                    <xdr:col>0</xdr:col>
                    <xdr:colOff>50800</xdr:colOff>
                    <xdr:row>0</xdr:row>
                    <xdr:rowOff>50800</xdr:rowOff>
                  </from>
                  <to>
                    <xdr:col>0</xdr:col>
                    <xdr:colOff>393700</xdr:colOff>
                    <xdr:row>1</xdr:row>
                    <xdr:rowOff>38100</xdr:rowOff>
                  </to>
                </anchor>
              </controlPr>
            </control>
          </mc:Choice>
        </mc:AlternateContent>
        <mc:AlternateContent xmlns:mc="http://schemas.openxmlformats.org/markup-compatibility/2006">
          <mc:Choice Requires="x14">
            <control shapeId="78002" r:id="rId181" name="Button 178">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8003" r:id="rId182" name="Button 179">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78004" r:id="rId183" name="Button 180">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dimension ref="A1:IB70"/>
  <sheetViews>
    <sheetView showGridLines="0" zoomScale="80" zoomScaleNormal="80" workbookViewId="0">
      <selection sqref="A1:P1"/>
    </sheetView>
  </sheetViews>
  <sheetFormatPr defaultRowHeight="12.5" x14ac:dyDescent="0.25"/>
  <cols>
    <col min="1" max="1" width="39" customWidth="1"/>
    <col min="2" max="2" width="2.1796875" customWidth="1"/>
    <col min="3" max="3" width="24.81640625" customWidth="1"/>
    <col min="4" max="4" width="15.26953125" customWidth="1"/>
    <col min="5" max="5" width="10.453125" customWidth="1"/>
    <col min="6" max="6" width="5.54296875" customWidth="1"/>
    <col min="7" max="8" width="13.26953125" customWidth="1"/>
    <col min="9" max="9" width="14.54296875" customWidth="1"/>
    <col min="10" max="10" width="13.26953125" customWidth="1"/>
    <col min="11" max="11" width="5.54296875" bestFit="1" customWidth="1"/>
    <col min="12" max="12" width="15.1796875" customWidth="1"/>
    <col min="13" max="13" width="17.26953125" bestFit="1" customWidth="1"/>
    <col min="14" max="14" width="17.7265625" customWidth="1"/>
    <col min="15" max="15" width="18.7265625" customWidth="1"/>
    <col min="16" max="16" width="15" customWidth="1"/>
    <col min="17" max="17" width="12.81640625" bestFit="1" customWidth="1"/>
    <col min="18" max="18" width="10.54296875" hidden="1" customWidth="1"/>
    <col min="19" max="26" width="10.26953125" hidden="1" customWidth="1"/>
    <col min="27" max="27" width="10.54296875" hidden="1" customWidth="1"/>
    <col min="28" max="30" width="10.26953125" hidden="1" customWidth="1"/>
  </cols>
  <sheetData>
    <row r="1" spans="1:30" ht="20" x14ac:dyDescent="0.4">
      <c r="A1" s="555" t="s">
        <v>346</v>
      </c>
      <c r="B1" s="556"/>
      <c r="C1" s="556"/>
      <c r="D1" s="556"/>
      <c r="E1" s="556"/>
      <c r="F1" s="556"/>
      <c r="G1" s="556"/>
      <c r="H1" s="556"/>
      <c r="I1" s="556"/>
      <c r="J1" s="556"/>
      <c r="K1" s="556"/>
      <c r="L1" s="556"/>
      <c r="M1" s="556"/>
      <c r="N1" s="556"/>
      <c r="O1" s="556"/>
      <c r="P1" s="557"/>
      <c r="Q1" s="159"/>
    </row>
    <row r="2" spans="1:30" ht="20" x14ac:dyDescent="0.4">
      <c r="A2" s="524" t="s">
        <v>178</v>
      </c>
      <c r="B2" s="525"/>
      <c r="C2" s="525"/>
      <c r="D2" s="525"/>
      <c r="E2" s="525"/>
      <c r="F2" s="525"/>
      <c r="G2" s="525"/>
      <c r="H2" s="525"/>
      <c r="I2" s="525"/>
      <c r="J2" s="525"/>
      <c r="K2" s="525"/>
      <c r="L2" s="525"/>
      <c r="M2" s="525"/>
      <c r="N2" s="525"/>
      <c r="O2" s="525"/>
      <c r="P2" s="526"/>
      <c r="Q2" s="153"/>
    </row>
    <row r="3" spans="1:30" ht="12.75" customHeight="1" x14ac:dyDescent="0.4">
      <c r="A3" s="431"/>
      <c r="B3" s="430"/>
      <c r="C3" s="430"/>
      <c r="D3" s="430"/>
      <c r="E3" s="430"/>
      <c r="F3" s="430"/>
      <c r="G3" s="430"/>
      <c r="H3" s="430"/>
      <c r="I3" s="430"/>
      <c r="J3" s="430"/>
      <c r="K3" s="430"/>
      <c r="L3" s="430"/>
      <c r="M3" s="430"/>
      <c r="N3" s="430"/>
      <c r="O3" s="430"/>
      <c r="P3" s="432"/>
      <c r="Q3" s="153"/>
    </row>
    <row r="4" spans="1:30" ht="18" x14ac:dyDescent="0.4">
      <c r="A4" s="502" t="s">
        <v>90</v>
      </c>
      <c r="B4" s="503"/>
      <c r="C4" s="503"/>
      <c r="D4" s="503"/>
      <c r="E4" s="503"/>
      <c r="F4" s="503"/>
      <c r="G4" s="503"/>
      <c r="H4" s="503"/>
      <c r="I4" s="503"/>
      <c r="J4" s="503"/>
      <c r="K4" s="503"/>
      <c r="L4" s="503"/>
      <c r="M4" s="503"/>
      <c r="N4" s="503"/>
      <c r="O4" s="503"/>
      <c r="P4" s="504"/>
      <c r="Q4" s="154"/>
    </row>
    <row r="5" spans="1:30" ht="15.5" x14ac:dyDescent="0.35">
      <c r="A5" s="558" t="s">
        <v>285</v>
      </c>
      <c r="B5" s="559"/>
      <c r="C5" s="559"/>
      <c r="D5" s="559"/>
      <c r="E5" s="559"/>
      <c r="F5" s="559"/>
      <c r="G5" s="559"/>
      <c r="H5" s="559"/>
      <c r="I5" s="559"/>
      <c r="J5" s="559"/>
      <c r="K5" s="559"/>
      <c r="L5" s="559"/>
      <c r="M5" s="559"/>
      <c r="N5" s="559"/>
      <c r="O5" s="559"/>
      <c r="P5" s="560"/>
      <c r="Q5" s="155"/>
    </row>
    <row r="6" spans="1:30" x14ac:dyDescent="0.25">
      <c r="A6" s="253">
        <f ca="1">TODAY()</f>
        <v>46226</v>
      </c>
      <c r="B6" s="531"/>
      <c r="C6" s="531"/>
      <c r="D6" s="531"/>
      <c r="E6" s="531"/>
      <c r="F6" s="531"/>
      <c r="G6" s="531"/>
      <c r="H6" s="531"/>
      <c r="I6" s="531"/>
      <c r="J6" s="531"/>
      <c r="K6" s="531"/>
      <c r="L6" s="531"/>
      <c r="M6" s="531"/>
      <c r="N6" s="531"/>
      <c r="O6" s="531"/>
      <c r="P6" s="249"/>
    </row>
    <row r="7" spans="1:30" x14ac:dyDescent="0.25">
      <c r="A7" s="497" t="s">
        <v>15</v>
      </c>
      <c r="B7" s="498"/>
      <c r="C7" s="498"/>
      <c r="D7" s="498"/>
      <c r="E7" s="498"/>
      <c r="F7" s="498"/>
      <c r="G7" s="498"/>
      <c r="H7" s="498"/>
      <c r="I7" s="498"/>
      <c r="J7" s="498"/>
      <c r="K7" s="498"/>
      <c r="P7" s="249"/>
    </row>
    <row r="8" spans="1:30" x14ac:dyDescent="0.25">
      <c r="A8" s="254"/>
      <c r="P8" s="249"/>
    </row>
    <row r="9" spans="1:30" ht="15.5" x14ac:dyDescent="0.35">
      <c r="A9" s="255" t="s">
        <v>2</v>
      </c>
      <c r="B9" s="22"/>
      <c r="C9" s="23">
        <f>'Customer Info'!B6</f>
        <v>0</v>
      </c>
      <c r="I9" s="24"/>
      <c r="P9" s="249"/>
    </row>
    <row r="10" spans="1:30" ht="15.5" x14ac:dyDescent="0.35">
      <c r="A10" s="256" t="s">
        <v>26</v>
      </c>
      <c r="B10" s="22"/>
      <c r="C10" s="23">
        <f>'Customer Info'!B7</f>
        <v>0</v>
      </c>
      <c r="P10" s="249"/>
    </row>
    <row r="11" spans="1:30" ht="13" x14ac:dyDescent="0.3">
      <c r="A11" s="255" t="s">
        <v>3</v>
      </c>
      <c r="B11" s="156">
        <f>'Customer Info'!B8</f>
        <v>8</v>
      </c>
      <c r="C11" s="358" t="str">
        <f>LOOKUP(B11,S13:AD13,S14:AD14)</f>
        <v>August</v>
      </c>
      <c r="D11" s="101">
        <f>'Customer Info'!C8</f>
        <v>2026</v>
      </c>
      <c r="P11" s="249"/>
    </row>
    <row r="12" spans="1:30" ht="13" x14ac:dyDescent="0.3">
      <c r="A12" s="255" t="s">
        <v>250</v>
      </c>
      <c r="B12" s="156"/>
      <c r="C12" s="358" t="str">
        <f>'Customer Info'!$B$9</f>
        <v>No</v>
      </c>
      <c r="D12" s="101"/>
      <c r="P12" s="249"/>
    </row>
    <row r="13" spans="1:30" ht="13" x14ac:dyDescent="0.3">
      <c r="A13" s="527"/>
      <c r="B13" s="528"/>
      <c r="C13" s="528"/>
      <c r="D13" s="528"/>
      <c r="E13" s="528"/>
      <c r="F13" s="528"/>
      <c r="G13" s="528"/>
      <c r="H13" s="528"/>
      <c r="I13" s="528"/>
      <c r="J13" s="72"/>
      <c r="K13" s="72"/>
      <c r="L13" s="72"/>
      <c r="M13" s="72"/>
      <c r="N13" s="72"/>
      <c r="O13" s="72"/>
      <c r="P13" s="257"/>
      <c r="S13">
        <v>1</v>
      </c>
      <c r="T13">
        <v>2</v>
      </c>
      <c r="U13">
        <v>3</v>
      </c>
      <c r="V13">
        <v>4</v>
      </c>
      <c r="W13">
        <v>5</v>
      </c>
      <c r="X13">
        <v>6</v>
      </c>
      <c r="Y13">
        <v>7</v>
      </c>
      <c r="Z13">
        <v>8</v>
      </c>
      <c r="AA13">
        <v>9</v>
      </c>
      <c r="AB13">
        <v>10</v>
      </c>
      <c r="AC13">
        <v>11</v>
      </c>
      <c r="AD13">
        <v>12</v>
      </c>
    </row>
    <row r="14" spans="1:30" ht="13" x14ac:dyDescent="0.3">
      <c r="A14" s="258" t="s">
        <v>27</v>
      </c>
      <c r="P14" s="249"/>
      <c r="R14" t="s">
        <v>109</v>
      </c>
      <c r="S14" s="45" t="s">
        <v>97</v>
      </c>
      <c r="T14" s="45" t="s">
        <v>98</v>
      </c>
      <c r="U14" s="45" t="s">
        <v>99</v>
      </c>
      <c r="V14" s="45" t="s">
        <v>100</v>
      </c>
      <c r="W14" s="45" t="s">
        <v>101</v>
      </c>
      <c r="X14" s="45" t="s">
        <v>102</v>
      </c>
      <c r="Y14" s="45" t="s">
        <v>103</v>
      </c>
      <c r="Z14" s="45" t="s">
        <v>104</v>
      </c>
      <c r="AA14" s="45" t="s">
        <v>105</v>
      </c>
      <c r="AB14" s="45" t="s">
        <v>107</v>
      </c>
      <c r="AC14" s="45" t="s">
        <v>106</v>
      </c>
      <c r="AD14" s="45" t="s">
        <v>108</v>
      </c>
    </row>
    <row r="15" spans="1:30" x14ac:dyDescent="0.25">
      <c r="A15" s="254"/>
      <c r="P15" s="249"/>
      <c r="R15" s="61" t="s">
        <v>111</v>
      </c>
      <c r="S15" s="149">
        <v>1.8274700000000001E-2</v>
      </c>
      <c r="T15" s="149">
        <v>1.8274700000000001E-2</v>
      </c>
      <c r="U15" s="149">
        <v>1.8274700000000001E-2</v>
      </c>
      <c r="V15" s="149">
        <v>1.8274700000000001E-2</v>
      </c>
      <c r="W15" s="149">
        <v>1.8274700000000001E-2</v>
      </c>
      <c r="X15" s="149">
        <v>1.8274700000000001E-2</v>
      </c>
      <c r="Y15" s="149">
        <v>1.8274700000000001E-2</v>
      </c>
      <c r="Z15" s="149">
        <v>1.8274700000000001E-2</v>
      </c>
      <c r="AA15" s="149">
        <v>1.8274700000000001E-2</v>
      </c>
      <c r="AB15" s="149">
        <v>1.8274700000000001E-2</v>
      </c>
      <c r="AC15" s="149">
        <v>1.8274700000000001E-2</v>
      </c>
      <c r="AD15" s="149">
        <v>1.8274700000000001E-2</v>
      </c>
    </row>
    <row r="16" spans="1:30" x14ac:dyDescent="0.25">
      <c r="A16" s="259" t="s">
        <v>43</v>
      </c>
      <c r="B16" s="27"/>
      <c r="C16" s="29">
        <f>IF('Customer Info'!B21+'Customer Info'!B22-'Customer Info'!B23&lt;0,0,'Customer Info'!B21+'Customer Info'!B22-'Customer Info'!B23)</f>
        <v>0</v>
      </c>
      <c r="D16" s="27" t="s">
        <v>41</v>
      </c>
      <c r="E16" s="27"/>
      <c r="F16" s="28"/>
      <c r="G16" s="27"/>
      <c r="H16" s="27"/>
      <c r="I16" s="27"/>
      <c r="P16" s="249"/>
      <c r="R16" s="61" t="s">
        <v>112</v>
      </c>
      <c r="S16" s="149">
        <v>1.8274700000000001E-2</v>
      </c>
      <c r="T16" s="149">
        <v>1.8274700000000001E-2</v>
      </c>
      <c r="U16" s="149">
        <v>1.8274700000000001E-2</v>
      </c>
      <c r="V16" s="149">
        <v>1.8274700000000001E-2</v>
      </c>
      <c r="W16" s="149">
        <v>1.8274700000000001E-2</v>
      </c>
      <c r="X16" s="149">
        <v>1.8274700000000001E-2</v>
      </c>
      <c r="Y16" s="149">
        <v>1.8274700000000001E-2</v>
      </c>
      <c r="Z16" s="149">
        <v>1.8274700000000001E-2</v>
      </c>
      <c r="AA16" s="149">
        <v>1.8274700000000001E-2</v>
      </c>
      <c r="AB16" s="149">
        <v>1.8274700000000001E-2</v>
      </c>
      <c r="AC16" s="149">
        <v>1.8274700000000001E-2</v>
      </c>
      <c r="AD16" s="149">
        <v>1.8274700000000001E-2</v>
      </c>
    </row>
    <row r="17" spans="1:221" x14ac:dyDescent="0.25">
      <c r="A17" s="259" t="s">
        <v>81</v>
      </c>
      <c r="B17" s="27"/>
      <c r="C17" s="38">
        <f>MAX('Customer Info'!B18,'Customer Info'!B19)</f>
        <v>0</v>
      </c>
      <c r="D17" s="27" t="s">
        <v>45</v>
      </c>
      <c r="E17" s="27"/>
      <c r="F17" s="28"/>
      <c r="G17" s="27"/>
      <c r="H17" s="27"/>
      <c r="I17" s="27"/>
      <c r="P17" s="249"/>
      <c r="R17" s="61" t="s">
        <v>117</v>
      </c>
      <c r="S17" s="149">
        <v>1.8274700000000001E-2</v>
      </c>
      <c r="T17" s="149">
        <v>1.8274700000000001E-2</v>
      </c>
      <c r="U17" s="149">
        <v>1.8274700000000001E-2</v>
      </c>
      <c r="V17" s="149">
        <v>1.8274700000000001E-2</v>
      </c>
      <c r="W17" s="149">
        <v>1.8274700000000001E-2</v>
      </c>
      <c r="X17" s="149">
        <v>1.8274700000000001E-2</v>
      </c>
      <c r="Y17" s="149">
        <v>1.8274700000000001E-2</v>
      </c>
      <c r="Z17" s="149">
        <v>1.8274700000000001E-2</v>
      </c>
      <c r="AA17" s="149">
        <v>1.8274700000000001E-2</v>
      </c>
      <c r="AB17" s="149">
        <v>1.8274700000000001E-2</v>
      </c>
      <c r="AC17" s="149">
        <v>1.8274700000000001E-2</v>
      </c>
      <c r="AD17" s="149">
        <v>1.8274700000000001E-2</v>
      </c>
    </row>
    <row r="18" spans="1:221" ht="13" x14ac:dyDescent="0.3">
      <c r="A18" s="259"/>
      <c r="B18" s="27"/>
      <c r="C18" s="28"/>
      <c r="D18" s="28"/>
      <c r="E18" s="28"/>
      <c r="F18" s="28"/>
      <c r="G18" s="21"/>
      <c r="H18" s="27"/>
      <c r="I18" s="27"/>
      <c r="P18" s="249"/>
      <c r="R18" t="s">
        <v>138</v>
      </c>
      <c r="S18" s="173">
        <f>'Rider Rates'!$G$76</f>
        <v>3.18762E-2</v>
      </c>
      <c r="T18" s="173">
        <f>'Rider Rates'!$G$76</f>
        <v>3.18762E-2</v>
      </c>
      <c r="U18" s="173">
        <f>'Rider Rates'!$G$76</f>
        <v>3.18762E-2</v>
      </c>
      <c r="V18" s="173">
        <f>'Rider Rates'!$G$76</f>
        <v>3.18762E-2</v>
      </c>
      <c r="W18" s="173">
        <f>'Rider Rates'!$G$76</f>
        <v>3.18762E-2</v>
      </c>
      <c r="X18" s="173">
        <f>'Rider Rates'!$G$75</f>
        <v>3.18762E-2</v>
      </c>
      <c r="Y18" s="173">
        <f>'Rider Rates'!$G$75</f>
        <v>3.18762E-2</v>
      </c>
      <c r="Z18" s="173">
        <f>'Rider Rates'!$G$75</f>
        <v>3.18762E-2</v>
      </c>
      <c r="AA18" s="173">
        <f>'Rider Rates'!$G$75</f>
        <v>3.18762E-2</v>
      </c>
      <c r="AB18" s="173">
        <f>'Rider Rates'!$G$76</f>
        <v>3.18762E-2</v>
      </c>
      <c r="AC18" s="173">
        <f>'Rider Rates'!$G$76</f>
        <v>3.18762E-2</v>
      </c>
      <c r="AD18" s="173">
        <f>'Rider Rates'!$G$76</f>
        <v>3.18762E-2</v>
      </c>
    </row>
    <row r="19" spans="1:221" ht="13" x14ac:dyDescent="0.3">
      <c r="A19" s="260" t="s">
        <v>118</v>
      </c>
      <c r="B19" s="20"/>
      <c r="C19" s="20"/>
      <c r="D19" s="20"/>
      <c r="E19" s="20"/>
      <c r="F19" s="20"/>
      <c r="G19" s="520" t="s">
        <v>67</v>
      </c>
      <c r="H19" s="521"/>
      <c r="I19" s="521"/>
      <c r="J19" s="522"/>
      <c r="K19" s="20"/>
      <c r="L19" s="523" t="s">
        <v>68</v>
      </c>
      <c r="M19" s="523"/>
      <c r="N19" s="523"/>
      <c r="O19" s="523"/>
      <c r="P19" s="249"/>
      <c r="R19" t="s">
        <v>139</v>
      </c>
      <c r="S19" s="173">
        <f>'Rider Rates'!$H$76</f>
        <v>1.72503E-2</v>
      </c>
      <c r="T19" s="173">
        <f>'Rider Rates'!$H$76</f>
        <v>1.72503E-2</v>
      </c>
      <c r="U19" s="173">
        <f>'Rider Rates'!$H$76</f>
        <v>1.72503E-2</v>
      </c>
      <c r="V19" s="173">
        <f>'Rider Rates'!$H$76</f>
        <v>1.72503E-2</v>
      </c>
      <c r="W19" s="173">
        <f>'Rider Rates'!$H$76</f>
        <v>1.72503E-2</v>
      </c>
      <c r="X19" s="173">
        <f>'Rider Rates'!$H$75</f>
        <v>3.0280600000000001E-2</v>
      </c>
      <c r="Y19" s="173">
        <f>'Rider Rates'!$H$75</f>
        <v>3.0280600000000001E-2</v>
      </c>
      <c r="Z19" s="173">
        <f>'Rider Rates'!$H$75</f>
        <v>3.0280600000000001E-2</v>
      </c>
      <c r="AA19" s="173">
        <f>'Rider Rates'!$H$75</f>
        <v>3.0280600000000001E-2</v>
      </c>
      <c r="AB19" s="173">
        <f>'Rider Rates'!$H$76</f>
        <v>1.72503E-2</v>
      </c>
      <c r="AC19" s="173">
        <f>'Rider Rates'!$H$76</f>
        <v>1.72503E-2</v>
      </c>
      <c r="AD19" s="173">
        <f>'Rider Rates'!$H$76</f>
        <v>1.72503E-2</v>
      </c>
    </row>
    <row r="20" spans="1:221" ht="13" x14ac:dyDescent="0.3">
      <c r="A20" s="254"/>
      <c r="G20" s="8" t="s">
        <v>64</v>
      </c>
      <c r="H20" s="8" t="s">
        <v>65</v>
      </c>
      <c r="I20" s="8" t="s">
        <v>66</v>
      </c>
      <c r="J20" s="5" t="s">
        <v>34</v>
      </c>
      <c r="L20" s="100" t="s">
        <v>64</v>
      </c>
      <c r="M20" s="100" t="s">
        <v>65</v>
      </c>
      <c r="N20" s="100" t="s">
        <v>66</v>
      </c>
      <c r="O20" s="100" t="s">
        <v>34</v>
      </c>
      <c r="P20" s="261" t="s">
        <v>56</v>
      </c>
      <c r="R20" t="s">
        <v>140</v>
      </c>
      <c r="S20" s="173">
        <f>'Rider Rates'!$I$76</f>
        <v>2.0174299999999999E-2</v>
      </c>
      <c r="T20" s="173">
        <f>'Rider Rates'!$I$76</f>
        <v>2.0174299999999999E-2</v>
      </c>
      <c r="U20" s="173">
        <f>'Rider Rates'!$I$76</f>
        <v>2.0174299999999999E-2</v>
      </c>
      <c r="V20" s="173">
        <f>'Rider Rates'!$I$76</f>
        <v>2.0174299999999999E-2</v>
      </c>
      <c r="W20" s="173">
        <f>'Rider Rates'!$I$76</f>
        <v>2.0174299999999999E-2</v>
      </c>
      <c r="X20" s="173">
        <f>'Rider Rates'!$I$75</f>
        <v>2.8333000000000001E-2</v>
      </c>
      <c r="Y20" s="173">
        <f>'Rider Rates'!$I$75</f>
        <v>2.8333000000000001E-2</v>
      </c>
      <c r="Z20" s="173">
        <f>'Rider Rates'!$I$75</f>
        <v>2.8333000000000001E-2</v>
      </c>
      <c r="AA20" s="173">
        <f>'Rider Rates'!$I$75</f>
        <v>2.8333000000000001E-2</v>
      </c>
      <c r="AB20" s="173">
        <f>'Rider Rates'!$I$76</f>
        <v>2.0174299999999999E-2</v>
      </c>
      <c r="AC20" s="173">
        <f>'Rider Rates'!$I$76</f>
        <v>2.0174299999999999E-2</v>
      </c>
      <c r="AD20" s="173">
        <f>'Rider Rates'!$I$76</f>
        <v>2.0174299999999999E-2</v>
      </c>
    </row>
    <row r="21" spans="1:221" x14ac:dyDescent="0.25">
      <c r="A21" s="254" t="s">
        <v>32</v>
      </c>
      <c r="G21" s="63"/>
      <c r="H21" s="63"/>
      <c r="I21" s="94">
        <f>'Rider Rates'!$B$5</f>
        <v>13.5</v>
      </c>
      <c r="J21" s="94">
        <f>SUM(G21:I21)</f>
        <v>13.5</v>
      </c>
      <c r="L21" s="94"/>
      <c r="M21" s="94"/>
      <c r="N21" s="94">
        <f>I21</f>
        <v>13.5</v>
      </c>
      <c r="O21" s="94">
        <f>+SUM(L21:N21)</f>
        <v>13.5</v>
      </c>
      <c r="P21" s="262">
        <f>'Rider Rates'!$K$5</f>
        <v>46122</v>
      </c>
      <c r="R21" s="3" t="s">
        <v>156</v>
      </c>
      <c r="S21">
        <f>'Rider Rates'!$B$71</f>
        <v>7.5079999999999994E-2</v>
      </c>
      <c r="T21">
        <f>'Rider Rates'!$B$71</f>
        <v>7.5079999999999994E-2</v>
      </c>
      <c r="U21">
        <f>'Rider Rates'!$B$71</f>
        <v>7.5079999999999994E-2</v>
      </c>
      <c r="V21">
        <f>'Rider Rates'!$B$71</f>
        <v>7.5079999999999994E-2</v>
      </c>
      <c r="W21">
        <f>'Rider Rates'!$B$71</f>
        <v>7.5079999999999994E-2</v>
      </c>
      <c r="X21">
        <f>'Rider Rates'!$B$70</f>
        <v>7.5079999999999994E-2</v>
      </c>
      <c r="Y21">
        <f>'Rider Rates'!$B$70</f>
        <v>7.5079999999999994E-2</v>
      </c>
      <c r="Z21">
        <f>'Rider Rates'!$B$70</f>
        <v>7.5079999999999994E-2</v>
      </c>
      <c r="AA21">
        <f>'Rider Rates'!$B$70</f>
        <v>7.5079999999999994E-2</v>
      </c>
      <c r="AB21">
        <f>'Rider Rates'!$B$71</f>
        <v>7.5079999999999994E-2</v>
      </c>
      <c r="AC21">
        <f>'Rider Rates'!$B$71</f>
        <v>7.5079999999999994E-2</v>
      </c>
      <c r="AD21">
        <f>'Rider Rates'!$B$71</f>
        <v>7.5079999999999994E-2</v>
      </c>
    </row>
    <row r="22" spans="1:221" x14ac:dyDescent="0.25">
      <c r="A22" s="263" t="s">
        <v>260</v>
      </c>
      <c r="D22" s="365">
        <f>C17</f>
        <v>0</v>
      </c>
      <c r="E22" s="30" t="s">
        <v>45</v>
      </c>
      <c r="F22" s="4" t="s">
        <v>8</v>
      </c>
      <c r="G22" s="124"/>
      <c r="H22" s="63"/>
      <c r="I22" s="94">
        <f>'Rider Rates'!$G$5</f>
        <v>5.63</v>
      </c>
      <c r="J22" s="94">
        <f>SUM(G22:I22)</f>
        <v>5.63</v>
      </c>
      <c r="K22" t="s">
        <v>42</v>
      </c>
      <c r="L22" s="94"/>
      <c r="M22" s="94"/>
      <c r="N22" s="94">
        <f>IF($C$16&lt;0,0,ROUND($D22*I22,2))</f>
        <v>0</v>
      </c>
      <c r="O22" s="94">
        <f>+SUM(L22:N22)</f>
        <v>0</v>
      </c>
      <c r="P22" s="262">
        <f>'Rider Rates'!$K$5</f>
        <v>46122</v>
      </c>
      <c r="R22" s="3"/>
    </row>
    <row r="23" spans="1:221" ht="13" x14ac:dyDescent="0.3">
      <c r="A23" s="264" t="s">
        <v>72</v>
      </c>
      <c r="B23" s="32"/>
      <c r="C23" s="32"/>
      <c r="D23" s="33"/>
      <c r="E23" s="33"/>
      <c r="F23" s="32"/>
      <c r="G23" s="32"/>
      <c r="I23" s="210"/>
      <c r="K23" s="34"/>
      <c r="L23" s="73"/>
      <c r="M23" s="43"/>
      <c r="N23" s="73">
        <f>SUM(N21:N22)</f>
        <v>13.5</v>
      </c>
      <c r="O23" s="73">
        <f>SUM(O21:O22)</f>
        <v>13.5</v>
      </c>
      <c r="P23" s="249"/>
      <c r="R23" s="83"/>
      <c r="S23" s="81"/>
      <c r="T23" s="84"/>
      <c r="U23" s="61"/>
      <c r="V23" s="85"/>
      <c r="W23" s="61"/>
      <c r="X23" s="61"/>
      <c r="Y23" s="61"/>
      <c r="Z23" s="61"/>
      <c r="AA23" s="61"/>
      <c r="AB23" s="61"/>
      <c r="AC23" s="61"/>
      <c r="AD23" s="61"/>
    </row>
    <row r="24" spans="1:221" ht="13" x14ac:dyDescent="0.3">
      <c r="A24" s="265"/>
      <c r="B24" s="129"/>
      <c r="C24" s="129"/>
      <c r="D24" s="130"/>
      <c r="E24" s="130"/>
      <c r="F24" s="129"/>
      <c r="G24" s="130"/>
      <c r="H24" s="130"/>
      <c r="I24" s="130"/>
      <c r="J24" s="130"/>
      <c r="K24" s="131"/>
      <c r="L24" s="130"/>
      <c r="M24" s="130"/>
      <c r="N24" s="130"/>
      <c r="O24" s="130"/>
      <c r="P24" s="266"/>
      <c r="R24" s="83"/>
      <c r="S24" s="81"/>
      <c r="T24" s="84"/>
      <c r="U24" s="61"/>
      <c r="V24" s="85"/>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row>
    <row r="25" spans="1:221" ht="13" x14ac:dyDescent="0.3">
      <c r="A25" s="267" t="s">
        <v>69</v>
      </c>
      <c r="B25" s="125"/>
      <c r="C25" s="125"/>
      <c r="D25" s="126"/>
      <c r="E25" s="126"/>
      <c r="F25" s="125"/>
      <c r="G25" s="126"/>
      <c r="H25" s="126"/>
      <c r="I25" s="126"/>
      <c r="J25" s="126"/>
      <c r="K25" s="126"/>
      <c r="L25" s="126"/>
      <c r="M25" s="126"/>
      <c r="N25" s="126"/>
      <c r="O25" s="126"/>
      <c r="P25" s="268"/>
      <c r="R25" s="83"/>
      <c r="S25" s="81"/>
      <c r="T25" s="84"/>
      <c r="U25" s="61"/>
      <c r="V25" s="85"/>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c r="DB25" s="61"/>
      <c r="DC25" s="61"/>
      <c r="DD25" s="61"/>
      <c r="DE25" s="61"/>
      <c r="DF25" s="61"/>
      <c r="DG25" s="61"/>
      <c r="DH25" s="61"/>
      <c r="DI25" s="61"/>
      <c r="DJ25" s="61"/>
      <c r="DK25" s="61"/>
      <c r="DL25" s="61"/>
      <c r="DM25" s="61"/>
      <c r="DN25" s="61"/>
      <c r="DO25" s="61"/>
      <c r="DP25" s="61"/>
      <c r="DQ25" s="61"/>
      <c r="DR25" s="61"/>
      <c r="DS25" s="61"/>
      <c r="DT25" s="61"/>
      <c r="DU25" s="61"/>
      <c r="DV25" s="61"/>
      <c r="DW25" s="61"/>
      <c r="DX25" s="61"/>
      <c r="DY25" s="61"/>
      <c r="DZ25" s="61"/>
      <c r="EA25" s="61"/>
      <c r="EB25" s="61"/>
      <c r="EC25" s="61"/>
      <c r="ED25" s="61"/>
      <c r="EE25" s="61"/>
      <c r="EF25" s="61"/>
      <c r="EG25" s="61"/>
      <c r="EH25" s="61"/>
      <c r="EI25" s="61"/>
      <c r="EJ25" s="61"/>
      <c r="EK25" s="61"/>
      <c r="EL25" s="61"/>
      <c r="EM25" s="61"/>
      <c r="EN25" s="61"/>
      <c r="EO25" s="61"/>
      <c r="EP25" s="61"/>
      <c r="EQ25" s="61"/>
      <c r="ER25" s="61"/>
      <c r="ES25" s="61"/>
      <c r="ET25" s="61"/>
      <c r="EU25" s="61"/>
      <c r="EV25" s="61"/>
      <c r="EW25" s="61"/>
      <c r="EX25" s="61"/>
      <c r="EY25" s="61"/>
      <c r="EZ25" s="61"/>
      <c r="FA25" s="61"/>
      <c r="FB25" s="61"/>
      <c r="FC25" s="61"/>
      <c r="FD25" s="61"/>
      <c r="FE25" s="61"/>
      <c r="FF25" s="61"/>
      <c r="FG25" s="61"/>
      <c r="FH25" s="61"/>
      <c r="FI25" s="61"/>
      <c r="FJ25" s="61"/>
      <c r="FK25" s="61"/>
      <c r="FL25" s="61"/>
      <c r="FM25" s="61"/>
      <c r="FN25" s="61"/>
      <c r="FO25" s="61"/>
      <c r="FP25" s="61"/>
      <c r="FQ25" s="61"/>
      <c r="FR25" s="61"/>
      <c r="FS25" s="61"/>
      <c r="FT25" s="61"/>
      <c r="FU25" s="61"/>
      <c r="FV25" s="61"/>
      <c r="FW25" s="61"/>
      <c r="FX25" s="61"/>
      <c r="FY25" s="61"/>
      <c r="FZ25" s="61"/>
      <c r="GA25" s="61"/>
      <c r="GB25" s="61"/>
      <c r="GC25" s="61"/>
      <c r="GD25" s="61"/>
      <c r="GE25" s="61"/>
      <c r="GF25" s="61"/>
      <c r="GG25" s="61"/>
      <c r="GH25" s="61"/>
      <c r="GI25" s="61"/>
      <c r="GJ25" s="61"/>
      <c r="GK25" s="61"/>
      <c r="GL25" s="61"/>
      <c r="GM25" s="61"/>
      <c r="GN25" s="61"/>
      <c r="GO25" s="61"/>
      <c r="GP25" s="61"/>
      <c r="GQ25" s="61"/>
      <c r="GR25" s="61"/>
      <c r="GS25" s="61"/>
      <c r="GT25" s="61"/>
      <c r="GU25" s="61"/>
      <c r="GV25" s="61"/>
      <c r="GW25" s="61"/>
      <c r="GX25" s="61"/>
      <c r="GY25" s="61"/>
      <c r="GZ25" s="61"/>
      <c r="HA25" s="61"/>
      <c r="HB25" s="61"/>
      <c r="HC25" s="61"/>
      <c r="HD25" s="61"/>
      <c r="HE25" s="61"/>
      <c r="HF25" s="61"/>
      <c r="HG25" s="61"/>
      <c r="HH25" s="61"/>
      <c r="HI25" s="61"/>
      <c r="HJ25" s="61"/>
      <c r="HK25" s="61"/>
      <c r="HL25" s="61"/>
      <c r="HM25" s="61"/>
    </row>
    <row r="26" spans="1:221" ht="13" x14ac:dyDescent="0.3">
      <c r="A26" s="267"/>
      <c r="B26" s="125"/>
      <c r="C26" s="125"/>
      <c r="D26" s="126"/>
      <c r="E26" s="126"/>
      <c r="F26" s="125"/>
      <c r="G26" s="126"/>
      <c r="H26" s="126"/>
      <c r="I26" s="126"/>
      <c r="J26" s="126"/>
      <c r="K26" s="126"/>
      <c r="L26" s="126"/>
      <c r="M26" s="126"/>
      <c r="N26" s="126"/>
      <c r="O26" s="126"/>
      <c r="P26" s="268"/>
      <c r="R26" s="83"/>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ht="13" x14ac:dyDescent="0.3">
      <c r="A27" s="278" t="s">
        <v>292</v>
      </c>
      <c r="B27" s="61"/>
      <c r="C27" s="61"/>
      <c r="D27" s="61"/>
      <c r="E27" s="61"/>
      <c r="F27" s="61"/>
      <c r="G27" s="61"/>
      <c r="H27" s="61"/>
      <c r="I27" s="61"/>
      <c r="J27" s="61"/>
      <c r="K27" s="61"/>
      <c r="L27" s="61"/>
      <c r="M27" s="61"/>
      <c r="N27" s="61"/>
      <c r="O27" s="61"/>
      <c r="P27" s="270"/>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5">
      <c r="A28" s="271" t="s">
        <v>372</v>
      </c>
      <c r="B28" s="133"/>
      <c r="C28" s="133"/>
      <c r="D28" s="77">
        <f>IF($C$16&lt;0,0,IF($C$16&gt;833000,833000,$C$16))</f>
        <v>0</v>
      </c>
      <c r="E28" s="78" t="s">
        <v>41</v>
      </c>
      <c r="F28" s="79" t="s">
        <v>8</v>
      </c>
      <c r="G28" s="80"/>
      <c r="H28" s="80"/>
      <c r="I28" s="80">
        <f>'Rider Rates'!$G$35</f>
        <v>5.5215000000000004E-3</v>
      </c>
      <c r="J28" s="157">
        <f t="shared" ref="J28:J32" si="0">SUM(G28:I28)</f>
        <v>5.5215000000000004E-3</v>
      </c>
      <c r="K28" s="81" t="s">
        <v>42</v>
      </c>
      <c r="L28" s="82"/>
      <c r="M28" s="82"/>
      <c r="N28" s="82">
        <f t="shared" ref="N28:N33" si="1">ROUND(D28*I28,2)</f>
        <v>0</v>
      </c>
      <c r="O28" s="82">
        <f t="shared" ref="O28:O45" si="2">SUM(L28:N28)</f>
        <v>0</v>
      </c>
      <c r="P28" s="262">
        <f>'Rider Rates'!$O$35</f>
        <v>46022</v>
      </c>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5">
      <c r="A29" s="271" t="s">
        <v>373</v>
      </c>
      <c r="B29" s="61"/>
      <c r="C29" s="61"/>
      <c r="D29" s="1">
        <f>IF($C$16&gt;833000,$C$16-833000,0)</f>
        <v>0</v>
      </c>
      <c r="E29" s="78" t="s">
        <v>41</v>
      </c>
      <c r="F29" s="79" t="s">
        <v>8</v>
      </c>
      <c r="G29" s="80"/>
      <c r="H29" s="80"/>
      <c r="I29" s="80">
        <f>'Rider Rates'!$G$36</f>
        <v>1.7560000000000001E-4</v>
      </c>
      <c r="J29" s="157">
        <f t="shared" si="0"/>
        <v>1.7560000000000001E-4</v>
      </c>
      <c r="K29" s="81" t="s">
        <v>42</v>
      </c>
      <c r="L29" s="82"/>
      <c r="M29" s="82"/>
      <c r="N29" s="82">
        <f t="shared" si="1"/>
        <v>0</v>
      </c>
      <c r="O29" s="82">
        <f t="shared" si="2"/>
        <v>0</v>
      </c>
      <c r="P29" s="262">
        <f>'Rider Rates'!$O$36</f>
        <v>45293</v>
      </c>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5">
      <c r="A30" s="271" t="s">
        <v>92</v>
      </c>
      <c r="B30" s="61"/>
      <c r="C30" s="61"/>
      <c r="D30" s="77">
        <f>IF($C$16&lt;0,0,IF($C$16&gt;2000,2000,$C$16))</f>
        <v>0</v>
      </c>
      <c r="E30" s="78" t="s">
        <v>41</v>
      </c>
      <c r="F30" s="79" t="s">
        <v>8</v>
      </c>
      <c r="G30" s="80"/>
      <c r="H30" s="80"/>
      <c r="I30" s="80">
        <f>'Rider Rates'!$G$37</f>
        <v>4.6499999999999996E-3</v>
      </c>
      <c r="J30" s="157">
        <f t="shared" si="0"/>
        <v>4.6499999999999996E-3</v>
      </c>
      <c r="K30" s="81" t="s">
        <v>42</v>
      </c>
      <c r="L30" s="82"/>
      <c r="M30" s="82"/>
      <c r="N30" s="82">
        <f t="shared" si="1"/>
        <v>0</v>
      </c>
      <c r="O30" s="82">
        <f t="shared" si="2"/>
        <v>0</v>
      </c>
      <c r="P30" s="262">
        <f>'Rider Rates'!$O$37</f>
        <v>44531</v>
      </c>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5">
      <c r="A31" s="271" t="s">
        <v>93</v>
      </c>
      <c r="B31" s="61"/>
      <c r="C31" s="61"/>
      <c r="D31" s="77">
        <f>IF($C$16&lt;=2000,0,IF($C$16=0,0,IF($C$16-2000&gt;13000,13000,$C$16-2000)))</f>
        <v>0</v>
      </c>
      <c r="E31" s="78" t="s">
        <v>41</v>
      </c>
      <c r="F31" s="79" t="s">
        <v>8</v>
      </c>
      <c r="G31" s="80"/>
      <c r="H31" s="80"/>
      <c r="I31" s="80">
        <f>'Rider Rates'!$G$38</f>
        <v>4.1900000000000001E-3</v>
      </c>
      <c r="J31" s="157">
        <f t="shared" si="0"/>
        <v>4.1900000000000001E-3</v>
      </c>
      <c r="K31" s="81" t="s">
        <v>42</v>
      </c>
      <c r="L31" s="82"/>
      <c r="M31" s="82"/>
      <c r="N31" s="82">
        <f t="shared" si="1"/>
        <v>0</v>
      </c>
      <c r="O31" s="82">
        <f t="shared" si="2"/>
        <v>0</v>
      </c>
      <c r="P31" s="262">
        <f>'Rider Rates'!$O$38</f>
        <v>44531</v>
      </c>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5">
      <c r="A32" s="271" t="s">
        <v>94</v>
      </c>
      <c r="B32" s="61"/>
      <c r="C32" s="61"/>
      <c r="D32" s="77">
        <f>IF($C$16=0,0,IF($C$16-15000&gt;=0,$C$16-15000,0))</f>
        <v>0</v>
      </c>
      <c r="E32" s="78" t="s">
        <v>41</v>
      </c>
      <c r="F32" s="79" t="s">
        <v>8</v>
      </c>
      <c r="G32" s="80"/>
      <c r="H32" s="80"/>
      <c r="I32" s="80">
        <f>'Rider Rates'!$G$39</f>
        <v>3.63E-3</v>
      </c>
      <c r="J32" s="157">
        <f t="shared" si="0"/>
        <v>3.63E-3</v>
      </c>
      <c r="K32" s="81" t="s">
        <v>42</v>
      </c>
      <c r="L32" s="82"/>
      <c r="M32" s="82"/>
      <c r="N32" s="82">
        <f t="shared" si="1"/>
        <v>0</v>
      </c>
      <c r="O32" s="82">
        <f t="shared" si="2"/>
        <v>0</v>
      </c>
      <c r="P32" s="262">
        <f>'Rider Rates'!$O$39</f>
        <v>44531</v>
      </c>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5">
      <c r="A33" s="272" t="s">
        <v>159</v>
      </c>
      <c r="B33" s="61"/>
      <c r="C33" s="61"/>
      <c r="D33" s="77">
        <f>IF($C$16&lt;1,0,$C$16)</f>
        <v>0</v>
      </c>
      <c r="E33" s="78" t="s">
        <v>41</v>
      </c>
      <c r="F33" s="196" t="s">
        <v>8</v>
      </c>
      <c r="G33" s="80"/>
      <c r="H33" s="80"/>
      <c r="I33" s="80">
        <f>'Rider Rates'!$H$40</f>
        <v>-1.9059999999999999E-3</v>
      </c>
      <c r="J33" s="157">
        <f t="shared" ref="J33:J45" si="3">SUM(G33:I33)</f>
        <v>-1.9059999999999999E-3</v>
      </c>
      <c r="K33" s="81" t="s">
        <v>42</v>
      </c>
      <c r="L33" s="82"/>
      <c r="M33" s="82"/>
      <c r="N33" s="82">
        <f t="shared" si="1"/>
        <v>0</v>
      </c>
      <c r="O33" s="82">
        <f t="shared" si="2"/>
        <v>0</v>
      </c>
      <c r="P33" s="262">
        <f>'Rider Rates'!$O$40</f>
        <v>46122</v>
      </c>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5">
      <c r="A34" s="271" t="s">
        <v>289</v>
      </c>
      <c r="B34" s="61"/>
      <c r="C34" s="61"/>
      <c r="D34" s="77">
        <f>IF($C$16&lt;0,0,$C$16)</f>
        <v>0</v>
      </c>
      <c r="E34" s="78" t="s">
        <v>41</v>
      </c>
      <c r="F34" s="79" t="s">
        <v>8</v>
      </c>
      <c r="G34" s="87"/>
      <c r="H34" s="88"/>
      <c r="I34" s="80">
        <f>'Rider Rates'!$H$54</f>
        <v>4.5409999999999998E-4</v>
      </c>
      <c r="J34" s="80">
        <f>SUM(G34:I34)</f>
        <v>4.5409999999999998E-4</v>
      </c>
      <c r="K34" s="81" t="s">
        <v>42</v>
      </c>
      <c r="L34" s="82"/>
      <c r="M34" s="82"/>
      <c r="N34" s="82">
        <f>ROUND(D34*I34,2)</f>
        <v>0</v>
      </c>
      <c r="O34" s="197">
        <f>SUM(L34:N34)</f>
        <v>0</v>
      </c>
      <c r="P34" s="192">
        <f>'Rider Rates'!$O$54</f>
        <v>46112</v>
      </c>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ht="13" x14ac:dyDescent="0.3">
      <c r="A35" s="272" t="s">
        <v>162</v>
      </c>
      <c r="B35" s="61"/>
      <c r="C35" s="61"/>
      <c r="D35" s="151"/>
      <c r="E35" s="78" t="s">
        <v>109</v>
      </c>
      <c r="F35" s="79"/>
      <c r="G35" s="87"/>
      <c r="H35" s="88"/>
      <c r="I35" s="152">
        <f>'Rider Rates'!$B$41</f>
        <v>0.19</v>
      </c>
      <c r="J35" s="152">
        <f t="shared" si="3"/>
        <v>0.19</v>
      </c>
      <c r="K35" s="81"/>
      <c r="L35" s="82"/>
      <c r="M35" s="82"/>
      <c r="N35" s="82">
        <f>I35</f>
        <v>0.19</v>
      </c>
      <c r="O35" s="82">
        <f t="shared" si="2"/>
        <v>0.19</v>
      </c>
      <c r="P35" s="262">
        <f>'Rider Rates'!$O$41</f>
        <v>46122</v>
      </c>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ht="13" x14ac:dyDescent="0.3">
      <c r="A36" s="271" t="s">
        <v>352</v>
      </c>
      <c r="B36" s="61"/>
      <c r="C36" s="61"/>
      <c r="D36" s="151"/>
      <c r="E36" s="78" t="s">
        <v>109</v>
      </c>
      <c r="F36" s="79"/>
      <c r="G36" s="87"/>
      <c r="H36" s="88"/>
      <c r="I36" s="152">
        <f>'Rider Rates'!$B$42</f>
        <v>2.65</v>
      </c>
      <c r="J36" s="152">
        <f t="shared" si="3"/>
        <v>2.65</v>
      </c>
      <c r="K36" s="81"/>
      <c r="L36" s="82"/>
      <c r="M36" s="82"/>
      <c r="N36" s="82">
        <f>I36</f>
        <v>2.65</v>
      </c>
      <c r="O36" s="82">
        <f t="shared" si="2"/>
        <v>2.65</v>
      </c>
      <c r="P36" s="262">
        <f>'Rider Rates'!$O$42</f>
        <v>46203</v>
      </c>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ht="13" x14ac:dyDescent="0.3">
      <c r="A37" s="271" t="s">
        <v>133</v>
      </c>
      <c r="B37" s="61"/>
      <c r="C37" s="61"/>
      <c r="D37" s="151">
        <f>$N$23</f>
        <v>13.5</v>
      </c>
      <c r="E37" s="78" t="s">
        <v>115</v>
      </c>
      <c r="F37" s="79" t="s">
        <v>8</v>
      </c>
      <c r="G37" s="87"/>
      <c r="H37" s="88"/>
      <c r="I37" s="93">
        <f>'Rider Rates'!$F$43</f>
        <v>4.08549E-2</v>
      </c>
      <c r="J37" s="93">
        <f t="shared" si="3"/>
        <v>4.08549E-2</v>
      </c>
      <c r="K37" s="81"/>
      <c r="L37" s="82"/>
      <c r="M37" s="82"/>
      <c r="N37" s="82">
        <f>ROUND($N$23*I37,2)</f>
        <v>0.55000000000000004</v>
      </c>
      <c r="O37" s="82">
        <f t="shared" si="2"/>
        <v>0.55000000000000004</v>
      </c>
      <c r="P37" s="262">
        <f>'Rider Rates'!$O$43</f>
        <v>46203</v>
      </c>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ht="13" x14ac:dyDescent="0.3">
      <c r="A38" s="271" t="s">
        <v>78</v>
      </c>
      <c r="B38" s="61"/>
      <c r="C38" s="61"/>
      <c r="D38" s="151">
        <f>$N$23</f>
        <v>13.5</v>
      </c>
      <c r="E38" s="78" t="s">
        <v>115</v>
      </c>
      <c r="F38" s="79" t="s">
        <v>8</v>
      </c>
      <c r="G38" s="86"/>
      <c r="H38" s="5"/>
      <c r="I38" s="93">
        <f>'Rider Rates'!$F$44</f>
        <v>1.8019E-2</v>
      </c>
      <c r="J38" s="93">
        <f t="shared" si="3"/>
        <v>1.8019E-2</v>
      </c>
      <c r="K38" s="81"/>
      <c r="L38" s="82"/>
      <c r="M38" s="82"/>
      <c r="N38" s="82">
        <f>ROUND($N$23*I38,2)</f>
        <v>0.24</v>
      </c>
      <c r="O38" s="82">
        <f t="shared" si="2"/>
        <v>0.24</v>
      </c>
      <c r="P38" s="262">
        <f>'Rider Rates'!$O$44</f>
        <v>46122</v>
      </c>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ht="13" x14ac:dyDescent="0.3">
      <c r="A39" s="271" t="s">
        <v>79</v>
      </c>
      <c r="B39" s="61"/>
      <c r="C39" s="61"/>
      <c r="D39" s="151">
        <f>$N$23</f>
        <v>13.5</v>
      </c>
      <c r="E39" s="78" t="s">
        <v>115</v>
      </c>
      <c r="F39" s="79" t="s">
        <v>8</v>
      </c>
      <c r="G39" s="87"/>
      <c r="H39" s="88"/>
      <c r="I39" s="93">
        <f>'Rider Rates'!$F$45</f>
        <v>5.8023605956771022E-2</v>
      </c>
      <c r="J39" s="93">
        <f t="shared" si="3"/>
        <v>5.8023605956771022E-2</v>
      </c>
      <c r="K39" s="81"/>
      <c r="L39" s="82"/>
      <c r="M39" s="82"/>
      <c r="N39" s="82">
        <f>ROUND($N$23*I39,2)</f>
        <v>0.78</v>
      </c>
      <c r="O39" s="82">
        <f t="shared" si="2"/>
        <v>0.78</v>
      </c>
      <c r="P39" s="262">
        <f>'Rider Rates'!$O$45</f>
        <v>46122</v>
      </c>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ht="13" x14ac:dyDescent="0.3">
      <c r="A40" s="269" t="s">
        <v>173</v>
      </c>
      <c r="B40" s="61"/>
      <c r="C40" s="61"/>
      <c r="D40" s="151">
        <f>$N$23</f>
        <v>13.5</v>
      </c>
      <c r="E40" s="78" t="s">
        <v>115</v>
      </c>
      <c r="F40" s="79" t="s">
        <v>8</v>
      </c>
      <c r="G40" s="80"/>
      <c r="H40" s="80"/>
      <c r="I40" s="93">
        <f>'Rider Rates'!$F$46</f>
        <v>0</v>
      </c>
      <c r="J40" s="93">
        <f t="shared" si="3"/>
        <v>0</v>
      </c>
      <c r="K40" s="81"/>
      <c r="L40" s="82"/>
      <c r="M40" s="82"/>
      <c r="N40" s="82">
        <f>ROUND($N$23*I40,2)</f>
        <v>0</v>
      </c>
      <c r="O40" s="82">
        <f t="shared" si="2"/>
        <v>0</v>
      </c>
      <c r="P40" s="262">
        <f>'Rider Rates'!$O$46</f>
        <v>44713</v>
      </c>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5">
      <c r="A41" s="269" t="s">
        <v>160</v>
      </c>
      <c r="B41" s="61"/>
      <c r="C41" s="61"/>
      <c r="D41" s="77"/>
      <c r="E41" s="78" t="s">
        <v>109</v>
      </c>
      <c r="F41" s="79"/>
      <c r="G41" s="80"/>
      <c r="H41" s="80"/>
      <c r="I41" s="152">
        <f>'Rider Rates'!$B$47</f>
        <v>0</v>
      </c>
      <c r="J41" s="152">
        <f t="shared" si="3"/>
        <v>0</v>
      </c>
      <c r="K41" s="81" t="s">
        <v>42</v>
      </c>
      <c r="L41" s="82"/>
      <c r="M41" s="82"/>
      <c r="N41" s="82">
        <f>I41</f>
        <v>0</v>
      </c>
      <c r="O41" s="82">
        <f t="shared" si="2"/>
        <v>0</v>
      </c>
      <c r="P41" s="262">
        <f>'Rider Rates'!$O$47</f>
        <v>45883</v>
      </c>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5">
      <c r="A42" s="269" t="s">
        <v>170</v>
      </c>
      <c r="B42" s="61"/>
      <c r="C42" s="61"/>
      <c r="D42" s="77"/>
      <c r="E42" s="78" t="s">
        <v>109</v>
      </c>
      <c r="F42" s="79" t="s">
        <v>8</v>
      </c>
      <c r="G42" s="203"/>
      <c r="H42" s="203"/>
      <c r="I42" s="152">
        <f>'Rider Rates'!$B$48</f>
        <v>0</v>
      </c>
      <c r="J42" s="152">
        <f t="shared" si="3"/>
        <v>0</v>
      </c>
      <c r="K42" s="81"/>
      <c r="L42" s="162"/>
      <c r="M42" s="162"/>
      <c r="N42" s="162">
        <f>I42</f>
        <v>0</v>
      </c>
      <c r="O42" s="162">
        <f t="shared" si="2"/>
        <v>0</v>
      </c>
      <c r="P42" s="262">
        <f>'Rider Rates'!$O$48</f>
        <v>45883</v>
      </c>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5">
      <c r="A43" s="269" t="s">
        <v>176</v>
      </c>
      <c r="B43" s="61"/>
      <c r="C43" s="61"/>
      <c r="D43" s="77">
        <f>C16</f>
        <v>0</v>
      </c>
      <c r="E43" s="78" t="s">
        <v>41</v>
      </c>
      <c r="F43" s="196" t="s">
        <v>8</v>
      </c>
      <c r="G43" s="80"/>
      <c r="H43" s="80"/>
      <c r="I43" s="80">
        <f>'Rider Rates'!$H$49</f>
        <v>0</v>
      </c>
      <c r="J43" s="80">
        <f t="shared" si="3"/>
        <v>0</v>
      </c>
      <c r="K43" s="81" t="s">
        <v>42</v>
      </c>
      <c r="L43" s="82"/>
      <c r="M43" s="82"/>
      <c r="N43" s="82">
        <f>ROUND(D43*I43,2)</f>
        <v>0</v>
      </c>
      <c r="O43" s="82">
        <f t="shared" si="2"/>
        <v>0</v>
      </c>
      <c r="P43" s="262">
        <f>'Rider Rates'!$O$49</f>
        <v>45444</v>
      </c>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5">
      <c r="A44" s="269" t="s">
        <v>175</v>
      </c>
      <c r="B44" s="61"/>
      <c r="C44" s="61"/>
      <c r="D44" s="77"/>
      <c r="E44" s="78" t="s">
        <v>109</v>
      </c>
      <c r="F44" s="79" t="s">
        <v>8</v>
      </c>
      <c r="G44" s="203"/>
      <c r="H44" s="203"/>
      <c r="I44" s="80">
        <f>'Rider Rates'!$B$50</f>
        <v>0</v>
      </c>
      <c r="J44" s="80">
        <f t="shared" si="3"/>
        <v>0</v>
      </c>
      <c r="K44" s="81"/>
      <c r="L44" s="162"/>
      <c r="M44" s="162"/>
      <c r="N44" s="162">
        <f>I44</f>
        <v>0</v>
      </c>
      <c r="O44" s="162">
        <f t="shared" si="2"/>
        <v>0</v>
      </c>
      <c r="P44" s="262">
        <f>'Rider Rates'!$O$50</f>
        <v>45444</v>
      </c>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5">
      <c r="A45" s="272" t="s">
        <v>174</v>
      </c>
      <c r="B45" s="61"/>
      <c r="C45" s="61"/>
      <c r="D45" s="77">
        <f>IF($C$16&lt;0,0,$C$16)</f>
        <v>0</v>
      </c>
      <c r="E45" s="78" t="s">
        <v>41</v>
      </c>
      <c r="F45" s="79" t="s">
        <v>8</v>
      </c>
      <c r="G45" s="80"/>
      <c r="H45" s="80"/>
      <c r="I45" s="80">
        <f>'Rider Rates'!$H$51</f>
        <v>0</v>
      </c>
      <c r="J45" s="80">
        <f t="shared" si="3"/>
        <v>0</v>
      </c>
      <c r="K45" s="81" t="s">
        <v>42</v>
      </c>
      <c r="L45" s="82"/>
      <c r="M45" s="82"/>
      <c r="N45" s="82">
        <f>ROUND(I45*D45,2)</f>
        <v>0</v>
      </c>
      <c r="O45" s="162">
        <f t="shared" si="2"/>
        <v>0</v>
      </c>
      <c r="P45" s="262">
        <f>'Rider Rates'!$O$51</f>
        <v>45444</v>
      </c>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5">
      <c r="A46" s="271" t="s">
        <v>91</v>
      </c>
      <c r="B46" s="61"/>
      <c r="C46" s="61"/>
      <c r="D46" s="77">
        <f>IF('Customer Info'!C33=TRUE,0,IF($C$16&lt;0,0,$C$16))</f>
        <v>0</v>
      </c>
      <c r="E46" s="78" t="s">
        <v>41</v>
      </c>
      <c r="F46" s="79" t="s">
        <v>8</v>
      </c>
      <c r="G46" s="80"/>
      <c r="H46" s="80"/>
      <c r="I46" s="80">
        <f>'Rider Rates'!$H$55</f>
        <v>0</v>
      </c>
      <c r="J46" s="80">
        <f>SUM(G46:I46)</f>
        <v>0</v>
      </c>
      <c r="K46" s="81" t="s">
        <v>42</v>
      </c>
      <c r="L46" s="82"/>
      <c r="M46" s="82"/>
      <c r="N46" s="82">
        <f>ROUND(D46*I46,2)</f>
        <v>0</v>
      </c>
      <c r="O46" s="82">
        <f>SUM(L46:N46)</f>
        <v>0</v>
      </c>
      <c r="P46" s="262">
        <f>'Rider Rates'!$O$55</f>
        <v>45444</v>
      </c>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5">
      <c r="A47" s="269" t="s">
        <v>177</v>
      </c>
      <c r="B47" s="61"/>
      <c r="C47" s="61"/>
      <c r="D47" s="77"/>
      <c r="E47" s="78"/>
      <c r="F47" s="79"/>
      <c r="G47" s="203"/>
      <c r="H47" s="203"/>
      <c r="I47" s="80"/>
      <c r="J47" s="80"/>
      <c r="K47" s="81"/>
      <c r="L47" s="162"/>
      <c r="M47" s="162"/>
      <c r="N47" s="162"/>
      <c r="O47" s="162"/>
      <c r="P47" s="262"/>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5">
      <c r="A48" s="269"/>
      <c r="B48" s="61"/>
      <c r="C48" s="61"/>
      <c r="D48" s="77"/>
      <c r="E48" s="78"/>
      <c r="F48" s="79"/>
      <c r="G48" s="79"/>
      <c r="H48" s="79"/>
      <c r="I48" s="79"/>
      <c r="J48" s="79"/>
      <c r="K48" s="79"/>
      <c r="L48" s="79"/>
      <c r="M48" s="79"/>
      <c r="N48" s="79"/>
      <c r="O48" s="79"/>
      <c r="P48" s="262"/>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ht="13" x14ac:dyDescent="0.3">
      <c r="A49" s="278" t="s">
        <v>293</v>
      </c>
      <c r="B49" s="61"/>
      <c r="C49" s="61"/>
      <c r="D49" s="77"/>
      <c r="E49" s="78"/>
      <c r="F49" s="79"/>
      <c r="G49" s="79"/>
      <c r="H49" s="79"/>
      <c r="I49" s="79"/>
      <c r="J49" s="79"/>
      <c r="K49" s="79"/>
      <c r="L49" s="79"/>
      <c r="M49" s="79"/>
      <c r="N49" s="79"/>
      <c r="O49" s="79"/>
      <c r="P49" s="262"/>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x14ac:dyDescent="0.25">
      <c r="A50" s="272" t="s">
        <v>155</v>
      </c>
      <c r="B50" s="61"/>
      <c r="C50" s="61"/>
      <c r="D50" s="77">
        <f>IF($C$16&lt;0,0,$C$16)</f>
        <v>0</v>
      </c>
      <c r="E50" s="78" t="s">
        <v>41</v>
      </c>
      <c r="F50" s="79" t="s">
        <v>8</v>
      </c>
      <c r="G50" s="80"/>
      <c r="H50" s="80">
        <f>'Rider Rates'!$B$64</f>
        <v>4.34364E-2</v>
      </c>
      <c r="I50" s="80"/>
      <c r="J50" s="80">
        <f>SUM(G50:I50)</f>
        <v>4.34364E-2</v>
      </c>
      <c r="K50" s="81" t="s">
        <v>42</v>
      </c>
      <c r="L50" s="82"/>
      <c r="M50" s="82">
        <f>ROUND(D50*H50,2)</f>
        <v>0</v>
      </c>
      <c r="N50" s="160"/>
      <c r="O50" s="82">
        <f>SUM(L50:N50)</f>
        <v>0</v>
      </c>
      <c r="P50" s="262">
        <f>'Rider Rates'!$L$64</f>
        <v>46112</v>
      </c>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5">
      <c r="A51" s="272"/>
      <c r="B51" s="61"/>
      <c r="C51" s="61"/>
      <c r="D51" s="77"/>
      <c r="E51" s="78"/>
      <c r="F51" s="79"/>
      <c r="G51" s="79"/>
      <c r="H51" s="79"/>
      <c r="I51" s="79"/>
      <c r="J51" s="79"/>
      <c r="K51" s="79"/>
      <c r="L51" s="79"/>
      <c r="M51" s="79"/>
      <c r="N51" s="79"/>
      <c r="O51" s="79"/>
      <c r="P51" s="262"/>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ht="13" x14ac:dyDescent="0.3">
      <c r="A52" s="278" t="s">
        <v>294</v>
      </c>
      <c r="B52" s="61"/>
      <c r="C52" s="61"/>
      <c r="D52" s="77"/>
      <c r="E52" s="78"/>
      <c r="F52" s="79"/>
      <c r="G52" s="79"/>
      <c r="H52" s="79"/>
      <c r="I52" s="79"/>
      <c r="J52" s="79"/>
      <c r="K52" s="79"/>
      <c r="L52" s="79"/>
      <c r="M52" s="79"/>
      <c r="N52" s="79"/>
      <c r="O52" s="79"/>
      <c r="P52" s="262"/>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x14ac:dyDescent="0.25">
      <c r="A53" s="272" t="s">
        <v>157</v>
      </c>
      <c r="B53" s="61"/>
      <c r="C53" s="61"/>
      <c r="D53" s="77">
        <f>IF(C12="Yes",0,'Customer Info'!$B$21+'Customer Info'!$B$22-'Customer Info'!$B$23)</f>
        <v>0</v>
      </c>
      <c r="E53" s="78" t="s">
        <v>41</v>
      </c>
      <c r="F53" s="79" t="s">
        <v>8</v>
      </c>
      <c r="G53" s="80">
        <f>IF(C12="Yes",0,'Rider Rates'!$B$70)</f>
        <v>7.5079999999999994E-2</v>
      </c>
      <c r="H53" s="80"/>
      <c r="I53" s="80"/>
      <c r="J53" s="185">
        <f>SUM(G53:H53)</f>
        <v>7.5079999999999994E-2</v>
      </c>
      <c r="K53" s="81" t="s">
        <v>42</v>
      </c>
      <c r="L53" s="82">
        <f>ROUND(D53*G53,2)</f>
        <v>0</v>
      </c>
      <c r="M53" s="82"/>
      <c r="N53" s="82"/>
      <c r="O53" s="82">
        <f t="shared" ref="O53:O54" si="4">SUM(L53:N53)</f>
        <v>0</v>
      </c>
      <c r="P53" s="262">
        <f>'Rider Rates'!$G$70</f>
        <v>46174</v>
      </c>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5">
      <c r="A54" s="269" t="s">
        <v>136</v>
      </c>
      <c r="B54" s="61"/>
      <c r="C54" s="61"/>
      <c r="D54" s="77">
        <f>IF(C12="Yes",0,'Customer Info'!$B$21+'Customer Info'!$B$22-'Customer Info'!$B$23)</f>
        <v>0</v>
      </c>
      <c r="E54" s="78" t="s">
        <v>41</v>
      </c>
      <c r="F54" s="79" t="s">
        <v>8</v>
      </c>
      <c r="G54" s="80">
        <f>IF(C12="Yes",0,'Rider Rates'!$B$74)</f>
        <v>2.6589999999999999E-2</v>
      </c>
      <c r="H54" s="80"/>
      <c r="I54" s="80"/>
      <c r="J54" s="185">
        <f>SUM(G54:H54)</f>
        <v>2.6589999999999999E-2</v>
      </c>
      <c r="K54" s="81" t="s">
        <v>42</v>
      </c>
      <c r="L54" s="82">
        <f>ROUND(D54*G54,2)</f>
        <v>0</v>
      </c>
      <c r="M54" s="82"/>
      <c r="N54" s="82"/>
      <c r="O54" s="82">
        <f t="shared" si="4"/>
        <v>0</v>
      </c>
      <c r="P54" s="262">
        <f>'Rider Rates'!$R$74</f>
        <v>46174</v>
      </c>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5">
      <c r="A55" s="272" t="s">
        <v>158</v>
      </c>
      <c r="B55" s="61"/>
      <c r="C55" s="61"/>
      <c r="D55" s="77">
        <f>IF(C12="Yes",0,'Customer Info'!$B$21+'Customer Info'!$B$22-'Customer Info'!$B$23)</f>
        <v>0</v>
      </c>
      <c r="E55" s="78" t="s">
        <v>41</v>
      </c>
      <c r="F55" s="79" t="s">
        <v>8</v>
      </c>
      <c r="G55" s="80">
        <f>IF(C12="Yes",0,'Rider Rates'!$B$79)</f>
        <v>4.1209999999999997E-3</v>
      </c>
      <c r="H55" s="80"/>
      <c r="I55" s="80"/>
      <c r="J55" s="185">
        <f>SUM(G55:H55)</f>
        <v>4.1209999999999997E-3</v>
      </c>
      <c r="K55" s="81" t="s">
        <v>42</v>
      </c>
      <c r="L55" s="82">
        <f>ROUND(D55*G55,2)</f>
        <v>0</v>
      </c>
      <c r="M55" s="82"/>
      <c r="N55" s="82"/>
      <c r="O55" s="82">
        <f>SUM(L55:N55)</f>
        <v>0</v>
      </c>
      <c r="P55" s="262">
        <f>'Rider Rates'!$C$79</f>
        <v>46203</v>
      </c>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5">
      <c r="A56" s="271" t="s">
        <v>134</v>
      </c>
      <c r="B56" s="61"/>
      <c r="C56" s="61"/>
      <c r="D56" s="77">
        <f>IF(C12="Yes",0,'Customer Info'!$B$21+'Customer Info'!$B$22-'Customer Info'!$B$23)</f>
        <v>0</v>
      </c>
      <c r="E56" s="78" t="s">
        <v>41</v>
      </c>
      <c r="F56" s="79" t="s">
        <v>8</v>
      </c>
      <c r="G56" s="80">
        <f>IF(C12="Yes",0,'Rider Rates'!$B$82)</f>
        <v>3.8972999999999998E-3</v>
      </c>
      <c r="H56" s="80"/>
      <c r="I56" s="93"/>
      <c r="J56" s="185">
        <f>SUM(G56:H56)</f>
        <v>3.8972999999999998E-3</v>
      </c>
      <c r="K56" s="81" t="s">
        <v>42</v>
      </c>
      <c r="L56" s="82">
        <f>ROUND(D56*G56,2)</f>
        <v>0</v>
      </c>
      <c r="M56" s="82"/>
      <c r="N56" s="82"/>
      <c r="O56" s="82">
        <f>SUM(L56:N56)</f>
        <v>0</v>
      </c>
      <c r="P56" s="262">
        <f>'Rider Rates'!$E$82</f>
        <v>45444</v>
      </c>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5">
      <c r="A57" s="271"/>
      <c r="B57" s="61"/>
      <c r="C57" s="61"/>
      <c r="D57" s="77"/>
      <c r="E57" s="78"/>
      <c r="F57" s="79"/>
      <c r="G57" s="367"/>
      <c r="H57" s="367"/>
      <c r="I57" s="370"/>
      <c r="J57" s="368"/>
      <c r="K57" s="81"/>
      <c r="L57" s="369"/>
      <c r="M57" s="369"/>
      <c r="N57" s="369"/>
      <c r="O57" s="369"/>
      <c r="P57" s="262"/>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ht="13" x14ac:dyDescent="0.3">
      <c r="A58" s="273" t="s">
        <v>70</v>
      </c>
      <c r="B58" s="112"/>
      <c r="C58" s="112"/>
      <c r="D58" s="137"/>
      <c r="E58" s="138"/>
      <c r="F58" s="139"/>
      <c r="G58" s="139"/>
      <c r="H58" s="139"/>
      <c r="I58" s="139"/>
      <c r="J58" s="139"/>
      <c r="K58" s="140"/>
      <c r="L58" s="128">
        <f>SUM(L28:L56)</f>
        <v>0</v>
      </c>
      <c r="M58" s="128">
        <f>SUM(M28:M56)</f>
        <v>0</v>
      </c>
      <c r="N58" s="128">
        <f>SUM(N28:N56)</f>
        <v>4.41</v>
      </c>
      <c r="O58" s="128">
        <f>SUM(O28:O56)</f>
        <v>4.41</v>
      </c>
      <c r="P58" s="274"/>
      <c r="Q58" s="79"/>
      <c r="R58" s="125"/>
      <c r="S58" s="125"/>
      <c r="T58" s="145"/>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5">
      <c r="A59" s="269"/>
      <c r="B59" s="61"/>
      <c r="C59" s="61"/>
      <c r="D59" s="77"/>
      <c r="E59" s="78"/>
      <c r="F59" s="79"/>
      <c r="G59" s="79"/>
      <c r="H59" s="79"/>
      <c r="I59" s="79"/>
      <c r="J59" s="83"/>
      <c r="K59" s="81"/>
      <c r="L59" s="79"/>
      <c r="M59" s="79"/>
      <c r="N59" s="79"/>
      <c r="O59" s="79"/>
      <c r="P59" s="275"/>
      <c r="Q59" s="79"/>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ht="13" x14ac:dyDescent="0.3">
      <c r="A60" s="265"/>
      <c r="B60" s="129"/>
      <c r="C60" s="129"/>
      <c r="D60" s="129"/>
      <c r="E60" s="129"/>
      <c r="F60" s="129"/>
      <c r="G60" s="129"/>
      <c r="H60" s="129"/>
      <c r="I60" s="129"/>
      <c r="J60" s="129"/>
      <c r="K60" s="129"/>
      <c r="L60" s="142">
        <f>L23+L58</f>
        <v>0</v>
      </c>
      <c r="M60" s="142">
        <f>M23+M58</f>
        <v>0</v>
      </c>
      <c r="N60" s="142">
        <f>N23+N58</f>
        <v>17.91</v>
      </c>
      <c r="O60" s="143">
        <f>O23+O58</f>
        <v>17.91</v>
      </c>
      <c r="P60" s="276"/>
      <c r="Q60" s="79"/>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ht="13" x14ac:dyDescent="0.3">
      <c r="A61" s="269"/>
      <c r="B61" s="61"/>
      <c r="C61" s="61"/>
      <c r="D61" s="61"/>
      <c r="E61" s="61"/>
      <c r="F61" s="61"/>
      <c r="G61" s="61"/>
      <c r="H61" s="61"/>
      <c r="I61" s="61"/>
      <c r="J61" s="61"/>
      <c r="K61" s="61"/>
      <c r="L61" s="61"/>
      <c r="M61" s="61"/>
      <c r="N61" s="61"/>
      <c r="O61" s="61"/>
      <c r="P61" s="277"/>
      <c r="Q61" s="125"/>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ht="13" x14ac:dyDescent="0.3">
      <c r="A62" s="278" t="s">
        <v>88</v>
      </c>
      <c r="B62" s="61"/>
      <c r="C62" s="61"/>
      <c r="D62" s="61"/>
      <c r="E62" s="61"/>
      <c r="F62" s="61"/>
      <c r="G62" s="61"/>
      <c r="H62" s="61"/>
      <c r="I62" s="61"/>
      <c r="J62" s="61"/>
      <c r="K62" s="61"/>
      <c r="L62" s="61"/>
      <c r="M62" s="61"/>
      <c r="N62" s="61"/>
      <c r="O62" s="84">
        <f>IF($C$16&lt;=0,MIN(O21,O60), O21)</f>
        <v>13.5</v>
      </c>
      <c r="P62" s="277"/>
      <c r="Q62" s="125"/>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ht="13" x14ac:dyDescent="0.3">
      <c r="A63" s="269"/>
      <c r="B63" s="125"/>
      <c r="C63" s="125"/>
      <c r="D63" s="125"/>
      <c r="E63" s="125"/>
      <c r="F63" s="125"/>
      <c r="G63" s="125"/>
      <c r="H63" s="125"/>
      <c r="I63" s="61"/>
      <c r="J63" s="61"/>
      <c r="K63" s="61"/>
      <c r="L63" s="61"/>
      <c r="M63" s="61"/>
      <c r="N63" s="61"/>
      <c r="O63" s="61"/>
      <c r="P63" s="277"/>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ht="13" x14ac:dyDescent="0.3">
      <c r="A64" s="267" t="s">
        <v>110</v>
      </c>
      <c r="B64" s="61"/>
      <c r="C64" s="61"/>
      <c r="D64" s="61"/>
      <c r="E64" s="61"/>
      <c r="F64" s="61"/>
      <c r="G64" s="61"/>
      <c r="H64" s="61"/>
      <c r="I64" s="61"/>
      <c r="J64" s="61"/>
      <c r="K64" s="61"/>
      <c r="L64" s="61"/>
      <c r="M64" s="61"/>
      <c r="N64" s="61"/>
      <c r="O64" s="146">
        <f>IF($C$16&lt;0,O60,IF(O60&gt;O62,O60,I59))</f>
        <v>17.91</v>
      </c>
      <c r="P64" s="270"/>
      <c r="Q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ht="13" x14ac:dyDescent="0.3">
      <c r="A65" s="269"/>
      <c r="B65" s="61"/>
      <c r="C65" s="61"/>
      <c r="D65" s="61"/>
      <c r="E65" s="61"/>
      <c r="F65" s="61"/>
      <c r="G65" s="61"/>
      <c r="H65" s="61"/>
      <c r="I65" s="61"/>
      <c r="J65" s="61"/>
      <c r="K65" s="61"/>
      <c r="L65" s="61"/>
      <c r="M65" s="61"/>
      <c r="N65" s="61"/>
      <c r="O65" s="279"/>
      <c r="P65" s="270"/>
      <c r="Q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ht="13" x14ac:dyDescent="0.3">
      <c r="A66" s="269"/>
      <c r="B66" s="125"/>
      <c r="C66" s="125"/>
      <c r="D66" s="125"/>
      <c r="E66" s="125"/>
      <c r="F66" s="125"/>
      <c r="G66" s="125"/>
      <c r="H66" s="125"/>
      <c r="I66" s="125" t="s">
        <v>114</v>
      </c>
      <c r="J66" s="125"/>
      <c r="K66" s="125"/>
      <c r="L66" s="147"/>
      <c r="M66" s="147"/>
      <c r="N66" s="147"/>
      <c r="O66" s="147">
        <f>ROUND(IF($C$16&lt;1,0,O60/($C$16*100)*10000),2)</f>
        <v>0</v>
      </c>
      <c r="P66" s="280" t="s">
        <v>83</v>
      </c>
      <c r="Q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c r="HN66" s="61"/>
      <c r="HO66" s="61"/>
      <c r="HP66" s="61"/>
      <c r="HQ66" s="61"/>
      <c r="HR66" s="61"/>
      <c r="HS66" s="61"/>
      <c r="HT66" s="61"/>
      <c r="HU66" s="61"/>
      <c r="HV66" s="61"/>
      <c r="HW66" s="61"/>
      <c r="HX66" s="61"/>
      <c r="HY66" s="61"/>
      <c r="HZ66" s="61"/>
      <c r="IA66" s="61"/>
      <c r="IB66" s="61"/>
    </row>
    <row r="67" spans="1:236" ht="13" x14ac:dyDescent="0.3">
      <c r="A67" s="281"/>
      <c r="B67" s="109"/>
      <c r="C67" s="109"/>
      <c r="D67" s="109"/>
      <c r="E67" s="109"/>
      <c r="F67" s="109"/>
      <c r="G67" s="109"/>
      <c r="H67" s="282"/>
      <c r="I67" s="283"/>
      <c r="J67" s="109"/>
      <c r="K67" s="109"/>
      <c r="L67" s="109"/>
      <c r="M67" s="109"/>
      <c r="N67" s="109"/>
      <c r="O67" s="359"/>
      <c r="P67" s="285"/>
      <c r="Q67" s="61"/>
      <c r="AE67" s="362"/>
      <c r="AF67" s="362"/>
      <c r="AG67" s="61"/>
      <c r="AH67" s="61"/>
      <c r="AI67" s="61"/>
      <c r="AJ67" s="61"/>
      <c r="AK67" s="61"/>
      <c r="AL67" s="61"/>
      <c r="AM67" s="61"/>
      <c r="AN67" s="61"/>
      <c r="AO67" s="61"/>
      <c r="AP67" s="61"/>
      <c r="AQ67" s="61"/>
      <c r="AR67" s="61"/>
      <c r="AS67" s="61"/>
      <c r="AT67" s="61"/>
      <c r="HE67" s="61"/>
      <c r="HF67" s="61"/>
      <c r="HG67" s="61"/>
      <c r="HH67" s="61"/>
      <c r="HI67" s="61"/>
      <c r="HJ67" s="61"/>
      <c r="HK67" s="61"/>
      <c r="HL67" s="61"/>
      <c r="HM67" s="61"/>
      <c r="HN67" s="61"/>
    </row>
    <row r="68" spans="1:236" x14ac:dyDescent="0.25">
      <c r="A68" s="61"/>
    </row>
    <row r="69" spans="1:236" x14ac:dyDescent="0.25">
      <c r="A69" s="61"/>
    </row>
    <row r="70" spans="1:236" x14ac:dyDescent="0.25">
      <c r="A70" s="61"/>
    </row>
  </sheetData>
  <sheetProtection algorithmName="SHA-512" hashValue="jlF/sHFNnjVmMuai6HYxIXmVD7S/bMJSgvhGU8SHHkYqOTZNkRsj7yArwEqvemZ++XsIoVAvCG+YUQnaeMiUyw==" saltValue="O8jfQb8hLt8DEIX51ckq6A==" spinCount="100000" sheet="1" objects="1" scenarios="1"/>
  <mergeCells count="9">
    <mergeCell ref="G19:J19"/>
    <mergeCell ref="L19:O19"/>
    <mergeCell ref="A13:I13"/>
    <mergeCell ref="A1:P1"/>
    <mergeCell ref="A2:P2"/>
    <mergeCell ref="A4:P4"/>
    <mergeCell ref="A5:P5"/>
    <mergeCell ref="B6:O6"/>
    <mergeCell ref="A7:K7"/>
  </mergeCells>
  <phoneticPr fontId="0" type="noConversion"/>
  <printOptions horizontalCentered="1"/>
  <pageMargins left="0" right="0" top="0.5" bottom="0.5" header="0.5" footer="0.5"/>
  <pageSetup scale="57"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7105" r:id="rId4" name="Button 1">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47107" r:id="rId5" name="Button 3">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mc:AlternateContent xmlns:mc="http://schemas.openxmlformats.org/markup-compatibility/2006">
          <mc:Choice Requires="x14">
            <control shapeId="47108" r:id="rId6" name="Button 4">
              <controlPr defaultSize="0" print="0" autoFill="0" autoPict="0" macro="[0]!Info">
                <anchor moveWithCells="1">
                  <from>
                    <xdr:col>0</xdr:col>
                    <xdr:colOff>50800</xdr:colOff>
                    <xdr:row>0</xdr:row>
                    <xdr:rowOff>50800</xdr:rowOff>
                  </from>
                  <to>
                    <xdr:col>0</xdr:col>
                    <xdr:colOff>393700</xdr:colOff>
                    <xdr:row>1</xdr:row>
                    <xdr:rowOff>50800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766E1F49E4A5F4F901E7B53DFF89840" ma:contentTypeVersion="0" ma:contentTypeDescription="Create a new document." ma:contentTypeScope="" ma:versionID="c83cccf63b51a0b80fbd7d1f8d67c54d">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lOWMwYjhkNy1iZGI0LTRmZDMtYjYyYS1mNTAzMjdhYWVmY2UiIG9yaWdpbj0idXNlclNlbGVjdGVkIj48ZWxlbWVudCB1aWQ9ImM1ZjhlYjEyLTViMjctNDM5ZC1hYWE2LTM0MDJhZjYyNmZhMyIgdmFsdWU9IiIgeG1sbnM9Imh0dHA6Ly93d3cuYm9sZG9uamFtZXMuY29tLzIwMDgvMDEvc2llL2ludGVybmFsL2xhYmVsIiAvPjwvc2lzbD48VXNlck5hbWU+Q09SUFxzMjE0Mjg0PC9Vc2VyTmFtZT48RGF0ZVRpbWU+Mi85LzIwMjIgMzo1OTo0MSBQTTwvRGF0ZVRpbWU+PExhYmVsU3RyaW5nPkFFUCBQdWJsaWM8L0xhYmVsU3RyaW5nPjwvaXRlbT48L2xhYmVsSGlzdG9yeT4=</Value>
</WrappedLabelHistory>
</file>

<file path=customXml/item5.xml><?xml version="1.0" encoding="utf-8"?>
<sisl xmlns:xsd="http://www.w3.org/2001/XMLSchema" xmlns:xsi="http://www.w3.org/2001/XMLSchema-instance" xmlns="http://www.boldonjames.com/2008/01/sie/internal/label" sislVersion="0" policy="e9c0b8d7-bdb4-4fd3-b62a-f50327aaefce" origin="userSelected">
  <element uid="c5f8eb12-5b27-439d-aaa6-3402af626fa3" value=""/>
</sisl>
</file>

<file path=customXml/itemProps1.xml><?xml version="1.0" encoding="utf-8"?>
<ds:datastoreItem xmlns:ds="http://schemas.openxmlformats.org/officeDocument/2006/customXml" ds:itemID="{E4008907-0E25-47A3-957E-4399DC5131C0}">
  <ds:schemaRefs>
    <ds:schemaRef ds:uri="http://www.w3.org/XML/1998/namespace"/>
    <ds:schemaRef ds:uri="http://schemas.microsoft.com/office/2006/documentManagement/types"/>
    <ds:schemaRef ds:uri="http://purl.org/dc/elements/1.1/"/>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3A6A1896-A605-4818-867F-6CC6ECA9D3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AA3C3FA-2552-4DFE-89EC-1E0E2B13CA90}">
  <ds:schemaRefs>
    <ds:schemaRef ds:uri="http://schemas.microsoft.com/sharepoint/v3/contenttype/forms"/>
  </ds:schemaRefs>
</ds:datastoreItem>
</file>

<file path=customXml/itemProps4.xml><?xml version="1.0" encoding="utf-8"?>
<ds:datastoreItem xmlns:ds="http://schemas.openxmlformats.org/officeDocument/2006/customXml" ds:itemID="{3F24AF51-D3D8-490B-99D1-5A8AAE94ED87}">
  <ds:schemaRefs>
    <ds:schemaRef ds:uri="http://www.w3.org/2001/XMLSchema"/>
    <ds:schemaRef ds:uri="http://www.boldonjames.com/2016/02/Classifier/internal/wrappedLabelHistory"/>
  </ds:schemaRefs>
</ds:datastoreItem>
</file>

<file path=customXml/itemProps5.xml><?xml version="1.0" encoding="utf-8"?>
<ds:datastoreItem xmlns:ds="http://schemas.openxmlformats.org/officeDocument/2006/customXml" ds:itemID="{9F739CBB-078C-4062-A56A-387322FCE4D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26</vt:i4>
      </vt:variant>
    </vt:vector>
  </HeadingPairs>
  <TitlesOfParts>
    <vt:vector size="52" baseType="lpstr">
      <vt:lpstr>Customer Info</vt:lpstr>
      <vt:lpstr>Rider Def</vt:lpstr>
      <vt:lpstr>RS</vt:lpstr>
      <vt:lpstr>GS-NDM</vt:lpstr>
      <vt:lpstr>RLM Bundled</vt:lpstr>
      <vt:lpstr>GS SEC </vt:lpstr>
      <vt:lpstr>GS PRI</vt:lpstr>
      <vt:lpstr>GS TRANS</vt:lpstr>
      <vt:lpstr>RSDM</vt:lpstr>
      <vt:lpstr>RS TOU Bundled</vt:lpstr>
      <vt:lpstr>RS PILOT PEV</vt:lpstr>
      <vt:lpstr>RS PEV </vt:lpstr>
      <vt:lpstr>GS DCT SEC</vt:lpstr>
      <vt:lpstr>GS DCT PRI</vt:lpstr>
      <vt:lpstr>GS DCT TRANS</vt:lpstr>
      <vt:lpstr>GS-TOU</vt:lpstr>
      <vt:lpstr>GS TOD OP</vt:lpstr>
      <vt:lpstr>GS TOD CSP</vt:lpstr>
      <vt:lpstr>GS FAIR - SEC</vt:lpstr>
      <vt:lpstr>GS FAIR - PRI</vt:lpstr>
      <vt:lpstr>GS Pilot PEV</vt:lpstr>
      <vt:lpstr>Bus PEV - Sec</vt:lpstr>
      <vt:lpstr>Bus PEV - Primary</vt:lpstr>
      <vt:lpstr>Bus PEV - Trans</vt:lpstr>
      <vt:lpstr>Rider Rates</vt:lpstr>
      <vt:lpstr>Riders</vt:lpstr>
      <vt:lpstr>'Bus PEV - Primary'!Print_Area</vt:lpstr>
      <vt:lpstr>'Bus PEV - Sec'!Print_Area</vt:lpstr>
      <vt:lpstr>'Bus PEV - Trans'!Print_Area</vt:lpstr>
      <vt:lpstr>'Customer Info'!Print_Area</vt:lpstr>
      <vt:lpstr>'GS DCT PRI'!Print_Area</vt:lpstr>
      <vt:lpstr>'GS DCT SEC'!Print_Area</vt:lpstr>
      <vt:lpstr>'GS DCT TRANS'!Print_Area</vt:lpstr>
      <vt:lpstr>'GS FAIR - PRI'!Print_Area</vt:lpstr>
      <vt:lpstr>'GS FAIR - SEC'!Print_Area</vt:lpstr>
      <vt:lpstr>'GS Pilot PEV'!Print_Area</vt:lpstr>
      <vt:lpstr>'GS PRI'!Print_Area</vt:lpstr>
      <vt:lpstr>'GS SEC '!Print_Area</vt:lpstr>
      <vt:lpstr>'GS TOD CSP'!Print_Area</vt:lpstr>
      <vt:lpstr>'GS TOD OP'!Print_Area</vt:lpstr>
      <vt:lpstr>'GS TRANS'!Print_Area</vt:lpstr>
      <vt:lpstr>'GS-NDM'!Print_Area</vt:lpstr>
      <vt:lpstr>'GS-TOU'!Print_Area</vt:lpstr>
      <vt:lpstr>'Rider Def'!Print_Area</vt:lpstr>
      <vt:lpstr>'Rider Rates'!Print_Area</vt:lpstr>
      <vt:lpstr>'RLM Bundled'!Print_Area</vt:lpstr>
      <vt:lpstr>RS!Print_Area</vt:lpstr>
      <vt:lpstr>'RS PEV '!Print_Area</vt:lpstr>
      <vt:lpstr>'RS PILOT PEV'!Print_Area</vt:lpstr>
      <vt:lpstr>'RS TOU Bundled'!Print_Area</vt:lpstr>
      <vt:lpstr>RSDM!Print_Area</vt:lpstr>
      <vt:lpstr>'Rider Rates'!Print_Titles</vt:lpstr>
    </vt:vector>
  </TitlesOfParts>
  <Company>American Electric Power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aep</dc:creator>
  <cp:keywords/>
  <cp:lastModifiedBy>Michael W McCulty</cp:lastModifiedBy>
  <cp:lastPrinted>2023-06-07T15:43:40Z</cp:lastPrinted>
  <dcterms:created xsi:type="dcterms:W3CDTF">2000-11-03T19:24:31Z</dcterms:created>
  <dcterms:modified xsi:type="dcterms:W3CDTF">2026-07-23T15:12:11Z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063c8011-c4d8-4e61-9492-923590c78e7c</vt:lpwstr>
  </property>
  <property fmtid="{D5CDD505-2E9C-101B-9397-08002B2CF9AE}" pid="3" name="bjSaver">
    <vt:lpwstr>U1v8mr3eKs0tgCx2MG+dSVdPBDLtHi3C</vt:lpwstr>
  </property>
  <property fmtid="{D5CDD505-2E9C-101B-9397-08002B2CF9AE}" pid="4" name="Visual Markings Removed">
    <vt:lpwstr>No</vt:lpwstr>
  </property>
  <property fmtid="{D5CDD505-2E9C-101B-9397-08002B2CF9AE}" pid="5" name="bjDocumentSecurityLabel">
    <vt:lpwstr>AEP Public</vt:lpwstr>
  </property>
  <property fmtid="{D5CDD505-2E9C-101B-9397-08002B2CF9AE}" pid="6" name="bjLabelHistoryID">
    <vt:lpwstr>{3F24AF51-D3D8-490B-99D1-5A8AAE94ED87}</vt:lpwstr>
  </property>
  <property fmtid="{D5CDD505-2E9C-101B-9397-08002B2CF9AE}" pid="7" name="bjClsUserRVM">
    <vt:lpwstr>[]</vt:lpwstr>
  </property>
  <property fmtid="{D5CDD505-2E9C-101B-9397-08002B2CF9AE}" pid="8" name="MSIP_Label_5c34e43d-0b77-4b2c-b224-1b46981ccfdb_SiteId">
    <vt:lpwstr>15f3c881-6b03-4ff6-8559-77bf5177818f</vt:lpwstr>
  </property>
  <property fmtid="{D5CDD505-2E9C-101B-9397-08002B2CF9AE}" pid="9" name="MSIP_Label_5c34e43d-0b77-4b2c-b224-1b46981ccfdb_Name">
    <vt:lpwstr>AEP Public</vt:lpwstr>
  </property>
  <property fmtid="{D5CDD505-2E9C-101B-9397-08002B2CF9AE}" pid="10" name="MSIP_Label_5c34e43d-0b77-4b2c-b224-1b46981ccfdb_Enabled">
    <vt:lpwstr>true</vt:lpwstr>
  </property>
  <property fmtid="{D5CDD505-2E9C-101B-9397-08002B2CF9AE}" pid="11" name="ContentTypeId">
    <vt:lpwstr>0x010100F766E1F49E4A5F4F901E7B53DFF89840</vt:lpwstr>
  </property>
  <property fmtid="{D5CDD505-2E9C-101B-9397-08002B2CF9AE}" pid="12" name="bjDocumentLabelXML">
    <vt:lpwstr>&lt;?xml version="1.0" encoding="us-ascii"?&gt;&lt;sisl xmlns:xsd="http://www.w3.org/2001/XMLSchema" xmlns:xsi="http://www.w3.org/2001/XMLSchema-instance" sislVersion="0" policy="e9c0b8d7-bdb4-4fd3-b62a-f50327aaefce" origin="userSelected" xmlns="http://www.boldonj</vt:lpwstr>
  </property>
  <property fmtid="{D5CDD505-2E9C-101B-9397-08002B2CF9AE}" pid="13" name="bjDocumentLabelXML-0">
    <vt:lpwstr>ames.com/2008/01/sie/internal/label"&gt;&lt;element uid="c5f8eb12-5b27-439d-aaa6-3402af626fa3" value="" /&gt;&lt;/sisl&gt;</vt:lpwstr>
  </property>
  <property fmtid="{D5CDD505-2E9C-101B-9397-08002B2CF9AE}" pid="14" name="bjpmDocIH">
    <vt:lpwstr>UEdOlnvqT1rcDECwv38nDYqM8ujmvYPz</vt:lpwstr>
  </property>
</Properties>
</file>